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30" windowWidth="15180" windowHeight="7620"/>
  </bookViews>
  <sheets>
    <sheet name="T-1.1" sheetId="1" r:id="rId1"/>
  </sheets>
  <definedNames>
    <definedName name="_xlnm.Print_Area" localSheetId="0">'T-1.1'!$A$1:$AA$22</definedName>
  </definedNames>
  <calcPr calcId="125725"/>
</workbook>
</file>

<file path=xl/calcChain.xml><?xml version="1.0" encoding="utf-8"?>
<calcChain xmlns="http://schemas.openxmlformats.org/spreadsheetml/2006/main">
  <c r="E9" i="1"/>
  <c r="G9"/>
  <c r="I9"/>
  <c r="K9"/>
  <c r="O9"/>
  <c r="Q9"/>
  <c r="S9"/>
  <c r="U9"/>
  <c r="W9"/>
  <c r="O10"/>
  <c r="Q10"/>
  <c r="S10"/>
  <c r="U10"/>
  <c r="W10"/>
  <c r="O11"/>
  <c r="Q11"/>
  <c r="S11"/>
  <c r="U11"/>
  <c r="W11"/>
  <c r="O12"/>
  <c r="Q12"/>
  <c r="S12"/>
  <c r="U12"/>
  <c r="W12"/>
  <c r="O13"/>
  <c r="Q13"/>
  <c r="S13"/>
  <c r="U13"/>
  <c r="W13"/>
  <c r="O14"/>
  <c r="Q14"/>
  <c r="S14"/>
  <c r="U14"/>
  <c r="W14"/>
  <c r="O15"/>
  <c r="Q15"/>
  <c r="S15"/>
  <c r="U15"/>
  <c r="W15"/>
  <c r="O16"/>
  <c r="Q16"/>
  <c r="S16"/>
  <c r="U16"/>
  <c r="W16"/>
  <c r="O17"/>
  <c r="Q17"/>
  <c r="S17"/>
  <c r="U17"/>
  <c r="W17"/>
  <c r="O18"/>
  <c r="Q18"/>
  <c r="S18"/>
  <c r="U18"/>
  <c r="W18"/>
</calcChain>
</file>

<file path=xl/sharedStrings.xml><?xml version="1.0" encoding="utf-8"?>
<sst xmlns="http://schemas.openxmlformats.org/spreadsheetml/2006/main" count="47" uniqueCount="43">
  <si>
    <t xml:space="preserve">    Source:   Department of Provincial Administration,  Ministry of Interior</t>
  </si>
  <si>
    <t xml:space="preserve">           ที่มา:   กรมการปกครอง  กระทรวงมหาดไทย</t>
  </si>
  <si>
    <t xml:space="preserve"> Wang Somboon</t>
  </si>
  <si>
    <t>วังสมบูรณ์</t>
  </si>
  <si>
    <t xml:space="preserve"> Khok Sung</t>
  </si>
  <si>
    <t>โคกสูง</t>
  </si>
  <si>
    <t xml:space="preserve"> Khao Chakan</t>
  </si>
  <si>
    <t>เขาฉกรรจ์</t>
  </si>
  <si>
    <t xml:space="preserve"> Aranyaprathet</t>
  </si>
  <si>
    <t>อรัญประเทศ</t>
  </si>
  <si>
    <t xml:space="preserve"> Wattana Nakhon</t>
  </si>
  <si>
    <t>วัฒนานคร</t>
  </si>
  <si>
    <t xml:space="preserve"> Wang Nam Yen</t>
  </si>
  <si>
    <t>วังน้ำเย็น</t>
  </si>
  <si>
    <t xml:space="preserve"> Ta Phraya</t>
  </si>
  <si>
    <t>ตาพระยา</t>
  </si>
  <si>
    <t xml:space="preserve"> Khlong Hat</t>
  </si>
  <si>
    <t>คลองหาด</t>
  </si>
  <si>
    <t xml:space="preserve"> Mueang Sa Kaeo</t>
  </si>
  <si>
    <t xml:space="preserve"> Mueang district</t>
  </si>
  <si>
    <t>เมืองสระแก้ว</t>
  </si>
  <si>
    <t>Total</t>
  </si>
  <si>
    <t>รวมยอด</t>
  </si>
  <si>
    <t>(per sq. km.)</t>
  </si>
  <si>
    <t>(2015)</t>
  </si>
  <si>
    <t>(2014)</t>
  </si>
  <si>
    <t>(2013)</t>
  </si>
  <si>
    <t>(2012)</t>
  </si>
  <si>
    <t>(2011)</t>
  </si>
  <si>
    <t>Population density</t>
  </si>
  <si>
    <t>(ต่อ ตร. กม.)</t>
  </si>
  <si>
    <t>ของประชากร</t>
  </si>
  <si>
    <r>
      <t xml:space="preserve">Percentage  change </t>
    </r>
    <r>
      <rPr>
        <sz val="11"/>
        <rFont val="TH SarabunPSK"/>
        <family val="2"/>
      </rPr>
      <t>(%)</t>
    </r>
  </si>
  <si>
    <t>Population</t>
  </si>
  <si>
    <t>District</t>
  </si>
  <si>
    <t>ความหนาแน่น</t>
  </si>
  <si>
    <t>อัตราการเปลี่ยนแปลง</t>
  </si>
  <si>
    <t>ประชากร</t>
  </si>
  <si>
    <t>อำเภอ</t>
  </si>
  <si>
    <t>Population from Registration Record, Percentage Change and Density by District: 2011 - 2015</t>
  </si>
  <si>
    <t>Table</t>
  </si>
  <si>
    <t>ประชากรจากการทะเบียน อัตราการเปลี่ยนแปลง และความหนาแน่นของประชากร เป็นรายอำเภอ พ.ศ. 2554 - 2558</t>
  </si>
  <si>
    <t>ตาราง</t>
  </si>
</sst>
</file>

<file path=xl/styles.xml><?xml version="1.0" encoding="utf-8"?>
<styleSheet xmlns="http://schemas.openxmlformats.org/spreadsheetml/2006/main">
  <numFmts count="5">
    <numFmt numFmtId="43" formatCode="_-* #,##0.00_-;\-* #,##0.00_-;_-* &quot;-&quot;??_-;_-@_-"/>
    <numFmt numFmtId="187" formatCode="???.00"/>
    <numFmt numFmtId="188" formatCode="#,##0.00\ \ \ \ \ \ \ \ ;\-#,##0.00\ ;\-\ \ "/>
    <numFmt numFmtId="189" formatCode="???,???"/>
    <numFmt numFmtId="190" formatCode="_-* #,##0_-\ ;\-* #,##0_-;_-* &quot;-&quot;_-;_-@_-"/>
  </numFmts>
  <fonts count="10">
    <font>
      <sz val="14"/>
      <name val="Cordia New"/>
      <charset val="222"/>
    </font>
    <font>
      <sz val="14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  <font>
      <sz val="14"/>
      <name val="Cordia New"/>
      <family val="2"/>
    </font>
    <font>
      <b/>
      <sz val="12"/>
      <name val="TH SarabunPSK"/>
      <family val="2"/>
    </font>
    <font>
      <b/>
      <sz val="14"/>
      <name val="TH SarabunPSK"/>
      <family val="2"/>
    </font>
    <font>
      <sz val="11"/>
      <name val="TH SarabunPSK"/>
      <family val="2"/>
    </font>
    <font>
      <b/>
      <sz val="13"/>
      <name val="TH SarabunPSK"/>
      <family val="2"/>
    </font>
    <font>
      <sz val="16"/>
      <color theme="1"/>
      <name val="TH SarabunPSK"/>
      <family val="2"/>
      <charset val="22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9" fillId="0" borderId="0"/>
    <xf numFmtId="0" fontId="4" fillId="0" borderId="0"/>
  </cellStyleXfs>
  <cellXfs count="6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0" borderId="1" xfId="0" applyFont="1" applyBorder="1"/>
    <xf numFmtId="0" fontId="3" fillId="0" borderId="2" xfId="0" applyFont="1" applyBorder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1" fillId="0" borderId="0" xfId="0" applyFont="1" applyAlignment="1">
      <alignment vertical="center"/>
    </xf>
    <xf numFmtId="187" fontId="1" fillId="0" borderId="4" xfId="0" applyNumberFormat="1" applyFont="1" applyBorder="1" applyAlignment="1">
      <alignment horizontal="center" vertical="center"/>
    </xf>
    <xf numFmtId="2" fontId="1" fillId="0" borderId="5" xfId="0" applyNumberFormat="1" applyFont="1" applyBorder="1" applyAlignment="1">
      <alignment horizontal="center" vertical="center"/>
    </xf>
    <xf numFmtId="2" fontId="1" fillId="0" borderId="6" xfId="0" applyNumberFormat="1" applyFont="1" applyBorder="1" applyAlignment="1">
      <alignment horizontal="center" vertical="center"/>
    </xf>
    <xf numFmtId="188" fontId="1" fillId="0" borderId="5" xfId="0" applyNumberFormat="1" applyFont="1" applyBorder="1" applyAlignment="1">
      <alignment horizontal="center" vertical="center"/>
    </xf>
    <xf numFmtId="188" fontId="1" fillId="0" borderId="6" xfId="0" applyNumberFormat="1" applyFont="1" applyBorder="1" applyAlignment="1">
      <alignment horizontal="center" vertical="center"/>
    </xf>
    <xf numFmtId="3" fontId="1" fillId="0" borderId="5" xfId="0" applyNumberFormat="1" applyFont="1" applyBorder="1" applyAlignment="1">
      <alignment horizontal="center" vertical="center"/>
    </xf>
    <xf numFmtId="3" fontId="1" fillId="0" borderId="6" xfId="0" applyNumberFormat="1" applyFont="1" applyBorder="1" applyAlignment="1">
      <alignment horizontal="center" vertical="center"/>
    </xf>
    <xf numFmtId="189" fontId="1" fillId="0" borderId="5" xfId="1" applyNumberFormat="1" applyFont="1" applyBorder="1" applyAlignment="1">
      <alignment horizontal="center" vertical="center"/>
    </xf>
    <xf numFmtId="189" fontId="1" fillId="0" borderId="6" xfId="1" applyNumberFormat="1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5" xfId="0" applyFont="1" applyBorder="1" applyAlignment="1">
      <alignment vertical="center"/>
    </xf>
    <xf numFmtId="3" fontId="1" fillId="2" borderId="5" xfId="1" applyNumberFormat="1" applyFont="1" applyFill="1" applyBorder="1" applyAlignment="1">
      <alignment horizontal="center" vertical="center"/>
    </xf>
    <xf numFmtId="3" fontId="1" fillId="2" borderId="6" xfId="1" applyNumberFormat="1" applyFont="1" applyFill="1" applyBorder="1" applyAlignment="1">
      <alignment horizontal="center" vertical="center"/>
    </xf>
    <xf numFmtId="0" fontId="5" fillId="0" borderId="0" xfId="0" applyFont="1"/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2" fontId="6" fillId="0" borderId="9" xfId="0" applyNumberFormat="1" applyFont="1" applyBorder="1" applyAlignment="1">
      <alignment horizontal="center"/>
    </xf>
    <xf numFmtId="2" fontId="6" fillId="0" borderId="10" xfId="0" applyNumberFormat="1" applyFont="1" applyBorder="1" applyAlignment="1">
      <alignment horizontal="center"/>
    </xf>
    <xf numFmtId="2" fontId="6" fillId="0" borderId="8" xfId="0" applyNumberFormat="1" applyFont="1" applyBorder="1" applyAlignment="1">
      <alignment horizontal="center"/>
    </xf>
    <xf numFmtId="190" fontId="6" fillId="0" borderId="10" xfId="0" applyNumberFormat="1" applyFont="1" applyBorder="1" applyAlignment="1">
      <alignment horizontal="center"/>
    </xf>
    <xf numFmtId="190" fontId="6" fillId="0" borderId="8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/>
    </xf>
    <xf numFmtId="0" fontId="3" fillId="0" borderId="2" xfId="0" quotePrefix="1" applyFont="1" applyBorder="1" applyAlignment="1">
      <alignment horizontal="center"/>
    </xf>
    <xf numFmtId="0" fontId="3" fillId="0" borderId="3" xfId="0" quotePrefix="1" applyFont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0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10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1" fillId="0" borderId="0" xfId="0" applyFont="1" applyBorder="1"/>
    <xf numFmtId="0" fontId="8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</cellXfs>
  <cellStyles count="5">
    <cellStyle name="Comma" xfId="1" builtinId="3"/>
    <cellStyle name="Comma 2" xfId="2"/>
    <cellStyle name="Normal" xfId="0" builtinId="0"/>
    <cellStyle name="Normal 2" xfId="3"/>
    <cellStyle name="Normal 3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Y22"/>
  <sheetViews>
    <sheetView showGridLines="0" tabSelected="1" topLeftCell="A5" zoomScaleNormal="100" workbookViewId="0">
      <selection activeCell="W15" sqref="W15"/>
    </sheetView>
  </sheetViews>
  <sheetFormatPr defaultRowHeight="18.75"/>
  <cols>
    <col min="1" max="1" width="1.5703125" style="1" customWidth="1"/>
    <col min="2" max="2" width="5.85546875" style="1" customWidth="1"/>
    <col min="3" max="3" width="4.28515625" style="1" customWidth="1"/>
    <col min="4" max="4" width="5.85546875" style="1" customWidth="1"/>
    <col min="5" max="5" width="8.7109375" style="1" customWidth="1"/>
    <col min="6" max="6" width="1.85546875" style="1" customWidth="1"/>
    <col min="7" max="7" width="8.7109375" style="1" customWidth="1"/>
    <col min="8" max="8" width="1.85546875" style="1" customWidth="1"/>
    <col min="9" max="9" width="8.7109375" style="1" customWidth="1"/>
    <col min="10" max="10" width="1.85546875" style="1" customWidth="1"/>
    <col min="11" max="11" width="8.7109375" style="1" customWidth="1"/>
    <col min="12" max="12" width="1.85546875" style="1" customWidth="1"/>
    <col min="13" max="13" width="8.7109375" style="1" customWidth="1"/>
    <col min="14" max="14" width="1.85546875" style="1" customWidth="1"/>
    <col min="15" max="15" width="7.7109375" style="1" customWidth="1"/>
    <col min="16" max="16" width="1.85546875" style="1" customWidth="1"/>
    <col min="17" max="17" width="7.7109375" style="1" customWidth="1"/>
    <col min="18" max="18" width="1.85546875" style="1" customWidth="1"/>
    <col min="19" max="19" width="7.7109375" style="1" customWidth="1"/>
    <col min="20" max="20" width="1.85546875" style="1" customWidth="1"/>
    <col min="21" max="21" width="7.7109375" style="1" customWidth="1"/>
    <col min="22" max="22" width="1.85546875" style="1" customWidth="1"/>
    <col min="23" max="23" width="16.7109375" style="1" customWidth="1"/>
    <col min="24" max="24" width="0.85546875" style="1" customWidth="1"/>
    <col min="25" max="25" width="20.85546875" style="1" customWidth="1"/>
    <col min="26" max="26" width="2.28515625" style="1" customWidth="1"/>
    <col min="27" max="27" width="4.140625" style="1" customWidth="1"/>
    <col min="28" max="16384" width="9.140625" style="1"/>
  </cols>
  <sheetData>
    <row r="1" spans="1:25" s="58" customFormat="1">
      <c r="B1" s="58" t="s">
        <v>42</v>
      </c>
      <c r="C1" s="59">
        <v>1.1000000000000001</v>
      </c>
      <c r="D1" s="58" t="s">
        <v>41</v>
      </c>
    </row>
    <row r="2" spans="1:25" s="57" customFormat="1">
      <c r="B2" s="58" t="s">
        <v>40</v>
      </c>
      <c r="C2" s="59">
        <v>1.1000000000000001</v>
      </c>
      <c r="D2" s="58" t="s">
        <v>39</v>
      </c>
    </row>
    <row r="3" spans="1:25" ht="3" customHeight="1">
      <c r="A3" s="56"/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</row>
    <row r="4" spans="1:25" s="2" customFormat="1" ht="17.25">
      <c r="A4" s="55" t="s">
        <v>38</v>
      </c>
      <c r="B4" s="55"/>
      <c r="C4" s="55"/>
      <c r="D4" s="54"/>
      <c r="E4" s="48" t="s">
        <v>37</v>
      </c>
      <c r="F4" s="53"/>
      <c r="G4" s="53"/>
      <c r="H4" s="53"/>
      <c r="I4" s="53"/>
      <c r="J4" s="53"/>
      <c r="K4" s="53"/>
      <c r="L4" s="53"/>
      <c r="M4" s="53"/>
      <c r="N4" s="47"/>
      <c r="O4" s="48" t="s">
        <v>36</v>
      </c>
      <c r="P4" s="53"/>
      <c r="Q4" s="53"/>
      <c r="R4" s="53"/>
      <c r="S4" s="53"/>
      <c r="T4" s="53"/>
      <c r="U4" s="53"/>
      <c r="V4" s="47"/>
      <c r="W4" s="52" t="s">
        <v>35</v>
      </c>
      <c r="X4" s="51" t="s">
        <v>34</v>
      </c>
      <c r="Y4" s="50"/>
    </row>
    <row r="5" spans="1:25" s="2" customFormat="1" ht="17.25">
      <c r="A5" s="46"/>
      <c r="B5" s="46"/>
      <c r="C5" s="46"/>
      <c r="D5" s="45"/>
      <c r="E5" s="7" t="s">
        <v>33</v>
      </c>
      <c r="F5" s="49"/>
      <c r="G5" s="49"/>
      <c r="H5" s="49"/>
      <c r="I5" s="49"/>
      <c r="J5" s="49"/>
      <c r="K5" s="49"/>
      <c r="L5" s="49"/>
      <c r="M5" s="49"/>
      <c r="N5" s="6"/>
      <c r="O5" s="7" t="s">
        <v>32</v>
      </c>
      <c r="P5" s="49"/>
      <c r="Q5" s="49"/>
      <c r="R5" s="49"/>
      <c r="S5" s="49"/>
      <c r="T5" s="49"/>
      <c r="U5" s="49"/>
      <c r="V5" s="6"/>
      <c r="W5" s="35" t="s">
        <v>31</v>
      </c>
      <c r="X5" s="41"/>
      <c r="Y5" s="40"/>
    </row>
    <row r="6" spans="1:25" s="2" customFormat="1" ht="17.25">
      <c r="A6" s="46"/>
      <c r="B6" s="46"/>
      <c r="C6" s="46"/>
      <c r="D6" s="45"/>
      <c r="E6" s="48"/>
      <c r="F6" s="47"/>
      <c r="G6" s="48"/>
      <c r="H6" s="47"/>
      <c r="I6" s="48"/>
      <c r="J6" s="47"/>
      <c r="K6" s="48"/>
      <c r="L6" s="47"/>
      <c r="M6" s="48"/>
      <c r="N6" s="47"/>
      <c r="O6" s="44"/>
      <c r="P6" s="43"/>
      <c r="Q6" s="44"/>
      <c r="R6" s="43"/>
      <c r="S6" s="44"/>
      <c r="T6" s="43"/>
      <c r="U6" s="44"/>
      <c r="V6" s="43"/>
      <c r="W6" s="42" t="s">
        <v>30</v>
      </c>
      <c r="X6" s="41"/>
      <c r="Y6" s="40"/>
    </row>
    <row r="7" spans="1:25" s="2" customFormat="1" ht="17.25">
      <c r="A7" s="46"/>
      <c r="B7" s="46"/>
      <c r="C7" s="46"/>
      <c r="D7" s="45"/>
      <c r="E7" s="44">
        <v>2554</v>
      </c>
      <c r="F7" s="43"/>
      <c r="G7" s="44">
        <v>2555</v>
      </c>
      <c r="H7" s="43"/>
      <c r="I7" s="44">
        <v>2556</v>
      </c>
      <c r="J7" s="43"/>
      <c r="K7" s="44">
        <v>2557</v>
      </c>
      <c r="L7" s="43"/>
      <c r="M7" s="44">
        <v>2558</v>
      </c>
      <c r="N7" s="43"/>
      <c r="O7" s="44">
        <v>2555</v>
      </c>
      <c r="P7" s="43"/>
      <c r="Q7" s="44">
        <v>2556</v>
      </c>
      <c r="R7" s="43"/>
      <c r="S7" s="44">
        <v>2557</v>
      </c>
      <c r="T7" s="43"/>
      <c r="U7" s="44">
        <v>2558</v>
      </c>
      <c r="V7" s="43"/>
      <c r="W7" s="42" t="s">
        <v>29</v>
      </c>
      <c r="X7" s="41"/>
      <c r="Y7" s="40"/>
    </row>
    <row r="8" spans="1:25" s="2" customFormat="1" ht="17.25">
      <c r="A8" s="39"/>
      <c r="B8" s="39"/>
      <c r="C8" s="39"/>
      <c r="D8" s="38"/>
      <c r="E8" s="37" t="s">
        <v>28</v>
      </c>
      <c r="F8" s="36"/>
      <c r="G8" s="37" t="s">
        <v>27</v>
      </c>
      <c r="H8" s="36"/>
      <c r="I8" s="37" t="s">
        <v>26</v>
      </c>
      <c r="J8" s="36"/>
      <c r="K8" s="37" t="s">
        <v>25</v>
      </c>
      <c r="L8" s="36"/>
      <c r="M8" s="37" t="s">
        <v>24</v>
      </c>
      <c r="N8" s="36"/>
      <c r="O8" s="37" t="s">
        <v>27</v>
      </c>
      <c r="P8" s="36"/>
      <c r="Q8" s="37" t="s">
        <v>26</v>
      </c>
      <c r="R8" s="36"/>
      <c r="S8" s="37" t="s">
        <v>25</v>
      </c>
      <c r="T8" s="36"/>
      <c r="U8" s="37" t="s">
        <v>24</v>
      </c>
      <c r="V8" s="36"/>
      <c r="W8" s="35" t="s">
        <v>23</v>
      </c>
      <c r="X8" s="34"/>
      <c r="Y8" s="33"/>
    </row>
    <row r="9" spans="1:25" s="25" customFormat="1" ht="27" customHeight="1">
      <c r="A9" s="26" t="s">
        <v>22</v>
      </c>
      <c r="B9" s="26"/>
      <c r="C9" s="26"/>
      <c r="D9" s="26"/>
      <c r="E9" s="32">
        <f>SUM(E10:E18)</f>
        <v>545596</v>
      </c>
      <c r="F9" s="31"/>
      <c r="G9" s="32">
        <f>SUM(G10:G18)</f>
        <v>548342</v>
      </c>
      <c r="H9" s="31"/>
      <c r="I9" s="32">
        <f>SUM(I10:I18)</f>
        <v>550937</v>
      </c>
      <c r="J9" s="31"/>
      <c r="K9" s="32">
        <f>SUM(K10:K18)</f>
        <v>552187</v>
      </c>
      <c r="L9" s="31"/>
      <c r="M9" s="32">
        <v>556922</v>
      </c>
      <c r="N9" s="31"/>
      <c r="O9" s="30">
        <f>((G9-E9)*100)/E9</f>
        <v>0.50330281013790423</v>
      </c>
      <c r="P9" s="29"/>
      <c r="Q9" s="30">
        <f>((I9-G9)*100)/G9</f>
        <v>0.47324479977824058</v>
      </c>
      <c r="R9" s="29"/>
      <c r="S9" s="30">
        <f>((K9-I9)*100)/I9</f>
        <v>0.22688619569932678</v>
      </c>
      <c r="T9" s="29"/>
      <c r="U9" s="30">
        <f>((M9-K9)*100)/K9</f>
        <v>0.85749936162930307</v>
      </c>
      <c r="V9" s="29"/>
      <c r="W9" s="28">
        <f>(M9/7195.17)</f>
        <v>77.40220175478828</v>
      </c>
      <c r="X9" s="27" t="s">
        <v>21</v>
      </c>
      <c r="Y9" s="26"/>
    </row>
    <row r="10" spans="1:25" s="2" customFormat="1" ht="29.25" customHeight="1">
      <c r="A10" s="8"/>
      <c r="B10" s="21" t="s">
        <v>20</v>
      </c>
      <c r="C10" s="8"/>
      <c r="D10" s="8"/>
      <c r="E10" s="17">
        <v>108289</v>
      </c>
      <c r="F10" s="16"/>
      <c r="G10" s="17">
        <v>108839</v>
      </c>
      <c r="H10" s="16"/>
      <c r="I10" s="17">
        <v>109351</v>
      </c>
      <c r="J10" s="16"/>
      <c r="K10" s="17">
        <v>109669</v>
      </c>
      <c r="L10" s="16"/>
      <c r="M10" s="24">
        <v>110300</v>
      </c>
      <c r="N10" s="23"/>
      <c r="O10" s="11">
        <f>((G10-E10)*100)/E10</f>
        <v>0.50790015606386618</v>
      </c>
      <c r="P10" s="10"/>
      <c r="Q10" s="11">
        <f>((I10-G10)*100)/G10</f>
        <v>0.47041961061751764</v>
      </c>
      <c r="R10" s="10"/>
      <c r="S10" s="11">
        <f>((K10-I10)*100)/I10</f>
        <v>0.29080666843467368</v>
      </c>
      <c r="T10" s="10"/>
      <c r="U10" s="11">
        <f>((M10-K10)*100)/K10</f>
        <v>0.57536769734382553</v>
      </c>
      <c r="V10" s="10"/>
      <c r="W10" s="9">
        <f>(M10/1832.03)</f>
        <v>60.206437667505448</v>
      </c>
      <c r="X10" s="3" t="s">
        <v>19</v>
      </c>
      <c r="Y10" s="8" t="s">
        <v>18</v>
      </c>
    </row>
    <row r="11" spans="1:25" s="2" customFormat="1" ht="29.25" customHeight="1">
      <c r="A11" s="8"/>
      <c r="B11" s="21" t="s">
        <v>17</v>
      </c>
      <c r="C11" s="8"/>
      <c r="D11" s="8"/>
      <c r="E11" s="17">
        <v>36699</v>
      </c>
      <c r="F11" s="16"/>
      <c r="G11" s="17">
        <v>37012</v>
      </c>
      <c r="H11" s="16"/>
      <c r="I11" s="17">
        <v>37311</v>
      </c>
      <c r="J11" s="16"/>
      <c r="K11" s="17">
        <v>37745</v>
      </c>
      <c r="L11" s="16"/>
      <c r="M11" s="15">
        <v>37967</v>
      </c>
      <c r="N11" s="14"/>
      <c r="O11" s="11">
        <f>((G11-E11)*100)/E11</f>
        <v>0.85288427477587947</v>
      </c>
      <c r="P11" s="10"/>
      <c r="Q11" s="11">
        <f>((I11-G11)*100)/G11</f>
        <v>0.8078461039662812</v>
      </c>
      <c r="R11" s="10"/>
      <c r="S11" s="11">
        <f>((K11-I11)*100)/I11</f>
        <v>1.1631958403687921</v>
      </c>
      <c r="T11" s="10"/>
      <c r="U11" s="11">
        <f>((M11-K11)*100)/K11</f>
        <v>0.58815737183732941</v>
      </c>
      <c r="V11" s="10"/>
      <c r="W11" s="9">
        <f>(M11/417.08)</f>
        <v>91.030497746235739</v>
      </c>
      <c r="X11" s="3"/>
      <c r="Y11" s="8" t="s">
        <v>16</v>
      </c>
    </row>
    <row r="12" spans="1:25" s="2" customFormat="1" ht="29.25" customHeight="1">
      <c r="A12" s="8"/>
      <c r="B12" s="21" t="s">
        <v>15</v>
      </c>
      <c r="C12" s="8"/>
      <c r="D12" s="22"/>
      <c r="E12" s="17">
        <v>54444</v>
      </c>
      <c r="F12" s="16"/>
      <c r="G12" s="17">
        <v>54837</v>
      </c>
      <c r="H12" s="16"/>
      <c r="I12" s="17">
        <v>55236</v>
      </c>
      <c r="J12" s="16"/>
      <c r="K12" s="17">
        <v>55661</v>
      </c>
      <c r="L12" s="16"/>
      <c r="M12" s="15">
        <v>56458</v>
      </c>
      <c r="N12" s="14"/>
      <c r="O12" s="11">
        <f>((G12-E12)*100)/E12</f>
        <v>0.72184262728675341</v>
      </c>
      <c r="P12" s="10"/>
      <c r="Q12" s="11">
        <f>((I12-G12)*100)/G12</f>
        <v>0.72761091963455327</v>
      </c>
      <c r="R12" s="10"/>
      <c r="S12" s="11">
        <f>((K12-I12)*100)/I12</f>
        <v>0.76942573683829385</v>
      </c>
      <c r="T12" s="10"/>
      <c r="U12" s="11">
        <f>((M12-K12)*100)/K12</f>
        <v>1.4318822874184798</v>
      </c>
      <c r="V12" s="10"/>
      <c r="W12" s="9">
        <f>(M12/642.35)</f>
        <v>87.892893282478397</v>
      </c>
      <c r="X12" s="3"/>
      <c r="Y12" s="8" t="s">
        <v>14</v>
      </c>
    </row>
    <row r="13" spans="1:25" s="2" customFormat="1" ht="29.25" customHeight="1">
      <c r="A13" s="8"/>
      <c r="B13" s="21" t="s">
        <v>13</v>
      </c>
      <c r="C13" s="8"/>
      <c r="D13" s="22"/>
      <c r="E13" s="17">
        <v>62584</v>
      </c>
      <c r="F13" s="16"/>
      <c r="G13" s="17">
        <v>62951</v>
      </c>
      <c r="H13" s="16"/>
      <c r="I13" s="17">
        <v>63063</v>
      </c>
      <c r="J13" s="16"/>
      <c r="K13" s="17">
        <v>63368</v>
      </c>
      <c r="L13" s="16"/>
      <c r="M13" s="15">
        <v>63587</v>
      </c>
      <c r="N13" s="14"/>
      <c r="O13" s="11">
        <f>((G13-E13)*100)/E13</f>
        <v>0.58641186245685795</v>
      </c>
      <c r="P13" s="10"/>
      <c r="Q13" s="11">
        <f>((I13-G13)*100)/G13</f>
        <v>0.17791615701100857</v>
      </c>
      <c r="R13" s="10"/>
      <c r="S13" s="11">
        <f>((K13-I13)*100)/I13</f>
        <v>0.48364334078619792</v>
      </c>
      <c r="T13" s="10"/>
      <c r="U13" s="11">
        <f>((M13-K13)*100)/K13</f>
        <v>0.34560030299204647</v>
      </c>
      <c r="V13" s="10"/>
      <c r="W13" s="9">
        <f>(M13/324.62)</f>
        <v>195.88133818002586</v>
      </c>
      <c r="X13" s="3"/>
      <c r="Y13" s="8" t="s">
        <v>12</v>
      </c>
    </row>
    <row r="14" spans="1:25" s="2" customFormat="1" ht="29.25" customHeight="1">
      <c r="A14" s="8"/>
      <c r="B14" s="21" t="s">
        <v>11</v>
      </c>
      <c r="C14" s="8"/>
      <c r="D14" s="22"/>
      <c r="E14" s="17">
        <v>79976</v>
      </c>
      <c r="F14" s="16"/>
      <c r="G14" s="17">
        <v>80265</v>
      </c>
      <c r="H14" s="16"/>
      <c r="I14" s="17">
        <v>80610</v>
      </c>
      <c r="J14" s="16"/>
      <c r="K14" s="17">
        <v>81057</v>
      </c>
      <c r="L14" s="16"/>
      <c r="M14" s="15">
        <v>81324</v>
      </c>
      <c r="N14" s="14"/>
      <c r="O14" s="11">
        <f>((G14-E14)*100)/E14</f>
        <v>0.36135840752225667</v>
      </c>
      <c r="P14" s="10"/>
      <c r="Q14" s="11">
        <f>((I14-G14)*100)/G14</f>
        <v>0.42982620071014765</v>
      </c>
      <c r="R14" s="10"/>
      <c r="S14" s="11">
        <f>((K14-I14)*100)/I14</f>
        <v>0.5545217714923707</v>
      </c>
      <c r="T14" s="10"/>
      <c r="U14" s="11">
        <f>((M14-K14)*100)/K14</f>
        <v>0.3293978311558533</v>
      </c>
      <c r="V14" s="10"/>
      <c r="W14" s="9">
        <f>(M14/1560.12)</f>
        <v>52.12675948004</v>
      </c>
      <c r="X14" s="3"/>
      <c r="Y14" s="8" t="s">
        <v>10</v>
      </c>
    </row>
    <row r="15" spans="1:25" s="2" customFormat="1" ht="29.25" customHeight="1">
      <c r="A15" s="20"/>
      <c r="B15" s="21" t="s">
        <v>9</v>
      </c>
      <c r="C15" s="20"/>
      <c r="D15" s="19"/>
      <c r="E15" s="17">
        <v>84896</v>
      </c>
      <c r="F15" s="16"/>
      <c r="G15" s="17">
        <v>85301</v>
      </c>
      <c r="H15" s="16"/>
      <c r="I15" s="17">
        <v>85755</v>
      </c>
      <c r="J15" s="16"/>
      <c r="K15" s="17">
        <v>86103</v>
      </c>
      <c r="L15" s="16"/>
      <c r="M15" s="15">
        <v>87908</v>
      </c>
      <c r="N15" s="14"/>
      <c r="O15" s="11">
        <f>((G15-E15)*100)/E15</f>
        <v>0.47705427817565021</v>
      </c>
      <c r="P15" s="10"/>
      <c r="Q15" s="11">
        <f>((I15-G15)*100)/G15</f>
        <v>0.53223291637847148</v>
      </c>
      <c r="R15" s="10"/>
      <c r="S15" s="11">
        <f>((K15-I15)*100)/I15</f>
        <v>0.40580724156025888</v>
      </c>
      <c r="T15" s="10"/>
      <c r="U15" s="11">
        <f>((M15-K15)*100)/K15</f>
        <v>2.0963264926889886</v>
      </c>
      <c r="V15" s="10"/>
      <c r="W15" s="9">
        <f>(M15/821.27)</f>
        <v>107.03909798239313</v>
      </c>
      <c r="X15" s="3"/>
      <c r="Y15" s="8" t="s">
        <v>8</v>
      </c>
    </row>
    <row r="16" spans="1:25" s="2" customFormat="1" ht="29.25" customHeight="1">
      <c r="A16" s="20"/>
      <c r="B16" s="21" t="s">
        <v>7</v>
      </c>
      <c r="C16" s="20"/>
      <c r="D16" s="19"/>
      <c r="E16" s="17">
        <v>56784</v>
      </c>
      <c r="F16" s="16"/>
      <c r="G16" s="17">
        <v>56952</v>
      </c>
      <c r="H16" s="16"/>
      <c r="I16" s="17">
        <v>57398</v>
      </c>
      <c r="J16" s="16"/>
      <c r="K16" s="17">
        <v>56233</v>
      </c>
      <c r="L16" s="16"/>
      <c r="M16" s="15">
        <v>56559</v>
      </c>
      <c r="N16" s="14"/>
      <c r="O16" s="11">
        <f>((G16-E16)*100)/E16</f>
        <v>0.29585798816568049</v>
      </c>
      <c r="P16" s="10"/>
      <c r="Q16" s="11">
        <f>((I16-G16)*100)/G16</f>
        <v>0.78311560612445563</v>
      </c>
      <c r="R16" s="10"/>
      <c r="S16" s="13">
        <f>((K16-I16)*100)/I16</f>
        <v>-2.0296874455555942</v>
      </c>
      <c r="T16" s="12"/>
      <c r="U16" s="11">
        <f>((M16-K16)*100)/K16</f>
        <v>0.57973076307506266</v>
      </c>
      <c r="V16" s="10"/>
      <c r="W16" s="9">
        <f>(M16/774.33)</f>
        <v>73.04250125915307</v>
      </c>
      <c r="X16" s="3"/>
      <c r="Y16" s="8" t="s">
        <v>6</v>
      </c>
    </row>
    <row r="17" spans="1:25" s="2" customFormat="1" ht="29.25" customHeight="1">
      <c r="A17" s="20"/>
      <c r="B17" s="21" t="s">
        <v>5</v>
      </c>
      <c r="C17" s="20"/>
      <c r="D17" s="19"/>
      <c r="E17" s="17">
        <v>26184</v>
      </c>
      <c r="F17" s="16"/>
      <c r="G17" s="17">
        <v>26309</v>
      </c>
      <c r="H17" s="16"/>
      <c r="I17" s="17">
        <v>26390</v>
      </c>
      <c r="J17" s="16"/>
      <c r="K17" s="17">
        <v>26466</v>
      </c>
      <c r="L17" s="16"/>
      <c r="M17" s="15">
        <v>26840</v>
      </c>
      <c r="N17" s="14"/>
      <c r="O17" s="11">
        <f>((G17-E17)*100)/E17</f>
        <v>0.47739077299113963</v>
      </c>
      <c r="P17" s="10"/>
      <c r="Q17" s="11">
        <f>((I17-G17)*100)/G17</f>
        <v>0.30787943289368658</v>
      </c>
      <c r="R17" s="10"/>
      <c r="S17" s="11">
        <f>((K17-I17)*100)/I17</f>
        <v>0.28798787419477073</v>
      </c>
      <c r="T17" s="10"/>
      <c r="U17" s="11">
        <f>((M17-K17)*100)/K17</f>
        <v>1.4131338320864506</v>
      </c>
      <c r="V17" s="10"/>
      <c r="W17" s="9">
        <f>(M17/439.71)</f>
        <v>61.04023106138137</v>
      </c>
      <c r="X17" s="3"/>
      <c r="Y17" s="8" t="s">
        <v>4</v>
      </c>
    </row>
    <row r="18" spans="1:25" s="2" customFormat="1" ht="29.25" customHeight="1">
      <c r="A18" s="18"/>
      <c r="B18" s="18" t="s">
        <v>3</v>
      </c>
      <c r="C18" s="18"/>
      <c r="D18" s="18"/>
      <c r="E18" s="17">
        <v>35740</v>
      </c>
      <c r="F18" s="16"/>
      <c r="G18" s="17">
        <v>35876</v>
      </c>
      <c r="H18" s="16"/>
      <c r="I18" s="17">
        <v>35823</v>
      </c>
      <c r="J18" s="16"/>
      <c r="K18" s="17">
        <v>35885</v>
      </c>
      <c r="L18" s="16"/>
      <c r="M18" s="15">
        <v>35979</v>
      </c>
      <c r="N18" s="14"/>
      <c r="O18" s="11">
        <f>((G18-E18)*100)/E18</f>
        <v>0.38052602126468943</v>
      </c>
      <c r="P18" s="10"/>
      <c r="Q18" s="13">
        <f>((I18-G18)*100)/G18</f>
        <v>-0.14773107369829414</v>
      </c>
      <c r="R18" s="12"/>
      <c r="S18" s="11">
        <f>((K18-I18)*100)/I18</f>
        <v>0.17307316528487285</v>
      </c>
      <c r="T18" s="10"/>
      <c r="U18" s="11">
        <f>((M18-K18)*100)/K18</f>
        <v>0.2619478890901491</v>
      </c>
      <c r="V18" s="10"/>
      <c r="W18" s="9">
        <f>(M18/383.66)</f>
        <v>93.778345409998437</v>
      </c>
      <c r="X18" s="3"/>
      <c r="Y18" s="8" t="s">
        <v>2</v>
      </c>
    </row>
    <row r="19" spans="1:25" s="2" customFormat="1" ht="7.5" customHeight="1">
      <c r="A19" s="4"/>
      <c r="B19" s="4"/>
      <c r="C19" s="4"/>
      <c r="D19" s="4"/>
      <c r="E19" s="7"/>
      <c r="F19" s="6"/>
      <c r="G19" s="7"/>
      <c r="H19" s="6"/>
      <c r="I19" s="7"/>
      <c r="J19" s="6"/>
      <c r="K19" s="7"/>
      <c r="L19" s="6"/>
      <c r="M19" s="7"/>
      <c r="N19" s="6"/>
      <c r="O19" s="7"/>
      <c r="P19" s="6"/>
      <c r="Q19" s="7"/>
      <c r="R19" s="6"/>
      <c r="S19" s="7"/>
      <c r="T19" s="6"/>
      <c r="U19" s="7"/>
      <c r="V19" s="6"/>
      <c r="W19" s="5"/>
      <c r="X19" s="4"/>
      <c r="Y19" s="4"/>
    </row>
    <row r="20" spans="1:25" s="2" customFormat="1" ht="3.75" customHeight="1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</row>
    <row r="21" spans="1:25" s="2" customFormat="1" ht="17.25">
      <c r="A21" s="3" t="s">
        <v>1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</row>
    <row r="22" spans="1:25" s="2" customFormat="1" ht="17.25">
      <c r="A22" s="3"/>
      <c r="B22" s="3" t="s">
        <v>0</v>
      </c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</row>
  </sheetData>
  <mergeCells count="134">
    <mergeCell ref="U18:V18"/>
    <mergeCell ref="U19:V19"/>
    <mergeCell ref="U12:V12"/>
    <mergeCell ref="U13:V13"/>
    <mergeCell ref="U14:V14"/>
    <mergeCell ref="U15:V15"/>
    <mergeCell ref="U16:V16"/>
    <mergeCell ref="U17:V17"/>
    <mergeCell ref="S18:T18"/>
    <mergeCell ref="S19:T19"/>
    <mergeCell ref="O4:V4"/>
    <mergeCell ref="O5:V5"/>
    <mergeCell ref="U6:V6"/>
    <mergeCell ref="U7:V7"/>
    <mergeCell ref="U8:V8"/>
    <mergeCell ref="U9:V9"/>
    <mergeCell ref="U10:V10"/>
    <mergeCell ref="U11:V11"/>
    <mergeCell ref="S12:T12"/>
    <mergeCell ref="S13:T13"/>
    <mergeCell ref="S14:T14"/>
    <mergeCell ref="S15:T15"/>
    <mergeCell ref="S16:T16"/>
    <mergeCell ref="S17:T17"/>
    <mergeCell ref="S6:T6"/>
    <mergeCell ref="S7:T7"/>
    <mergeCell ref="S8:T8"/>
    <mergeCell ref="S9:T9"/>
    <mergeCell ref="S10:T10"/>
    <mergeCell ref="S11:T11"/>
    <mergeCell ref="Q14:R14"/>
    <mergeCell ref="Q15:R15"/>
    <mergeCell ref="Q16:R16"/>
    <mergeCell ref="Q17:R17"/>
    <mergeCell ref="Q18:R18"/>
    <mergeCell ref="Q19:R19"/>
    <mergeCell ref="Q8:R8"/>
    <mergeCell ref="Q9:R9"/>
    <mergeCell ref="Q10:R10"/>
    <mergeCell ref="Q11:R11"/>
    <mergeCell ref="Q12:R12"/>
    <mergeCell ref="Q13:R13"/>
    <mergeCell ref="O14:P14"/>
    <mergeCell ref="O15:P15"/>
    <mergeCell ref="O16:P16"/>
    <mergeCell ref="O17:P17"/>
    <mergeCell ref="O18:P18"/>
    <mergeCell ref="O19:P19"/>
    <mergeCell ref="M18:N18"/>
    <mergeCell ref="M19:N19"/>
    <mergeCell ref="O6:P6"/>
    <mergeCell ref="O7:P7"/>
    <mergeCell ref="O8:P8"/>
    <mergeCell ref="O9:P9"/>
    <mergeCell ref="O10:P10"/>
    <mergeCell ref="O11:P11"/>
    <mergeCell ref="O12:P12"/>
    <mergeCell ref="O13:P13"/>
    <mergeCell ref="M12:N12"/>
    <mergeCell ref="M13:N13"/>
    <mergeCell ref="M14:N14"/>
    <mergeCell ref="M15:N15"/>
    <mergeCell ref="M16:N16"/>
    <mergeCell ref="M17:N17"/>
    <mergeCell ref="K18:L18"/>
    <mergeCell ref="K19:L19"/>
    <mergeCell ref="E4:N4"/>
    <mergeCell ref="E5:N5"/>
    <mergeCell ref="M6:N6"/>
    <mergeCell ref="M7:N7"/>
    <mergeCell ref="M8:N8"/>
    <mergeCell ref="M9:N9"/>
    <mergeCell ref="M10:N10"/>
    <mergeCell ref="M11:N11"/>
    <mergeCell ref="K12:L12"/>
    <mergeCell ref="K13:L13"/>
    <mergeCell ref="K14:L14"/>
    <mergeCell ref="K15:L15"/>
    <mergeCell ref="K16:L16"/>
    <mergeCell ref="K17:L17"/>
    <mergeCell ref="K6:L6"/>
    <mergeCell ref="K7:L7"/>
    <mergeCell ref="K8:L8"/>
    <mergeCell ref="K9:L9"/>
    <mergeCell ref="K10:L10"/>
    <mergeCell ref="K11:L11"/>
    <mergeCell ref="I14:J14"/>
    <mergeCell ref="I15:J15"/>
    <mergeCell ref="I16:J16"/>
    <mergeCell ref="I17:J17"/>
    <mergeCell ref="I18:J18"/>
    <mergeCell ref="I19:J19"/>
    <mergeCell ref="G18:H18"/>
    <mergeCell ref="G19:H19"/>
    <mergeCell ref="I6:J6"/>
    <mergeCell ref="I7:J7"/>
    <mergeCell ref="I8:J8"/>
    <mergeCell ref="I9:J9"/>
    <mergeCell ref="I10:J10"/>
    <mergeCell ref="I11:J11"/>
    <mergeCell ref="I12:J12"/>
    <mergeCell ref="I13:J13"/>
    <mergeCell ref="G12:H12"/>
    <mergeCell ref="G13:H13"/>
    <mergeCell ref="G14:H14"/>
    <mergeCell ref="G15:H15"/>
    <mergeCell ref="G16:H16"/>
    <mergeCell ref="G17:H17"/>
    <mergeCell ref="E16:F16"/>
    <mergeCell ref="E17:F17"/>
    <mergeCell ref="E18:F18"/>
    <mergeCell ref="E19:F19"/>
    <mergeCell ref="G6:H6"/>
    <mergeCell ref="G7:H7"/>
    <mergeCell ref="G8:H8"/>
    <mergeCell ref="G9:H9"/>
    <mergeCell ref="G10:H10"/>
    <mergeCell ref="G11:H11"/>
    <mergeCell ref="E10:F10"/>
    <mergeCell ref="E11:F11"/>
    <mergeCell ref="E12:F12"/>
    <mergeCell ref="E13:F13"/>
    <mergeCell ref="E14:F14"/>
    <mergeCell ref="E15:F15"/>
    <mergeCell ref="A9:D9"/>
    <mergeCell ref="X9:Y9"/>
    <mergeCell ref="A4:D8"/>
    <mergeCell ref="X4:Y8"/>
    <mergeCell ref="E6:F6"/>
    <mergeCell ref="E7:F7"/>
    <mergeCell ref="Q6:R6"/>
    <mergeCell ref="Q7:R7"/>
    <mergeCell ref="E8:F8"/>
    <mergeCell ref="E9:F9"/>
  </mergeCells>
  <pageMargins left="0.55118110236220474" right="0.35433070866141736" top="0.78740157480314965" bottom="0.59055118110236227" header="0.51181102362204722" footer="0.51181102362204722"/>
  <pageSetup paperSize="9" orientation="landscape" horizontalDpi="429496729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T-1.1</vt:lpstr>
      <vt:lpstr>'T-1.1'!Print_Area</vt:lpstr>
    </vt:vector>
  </TitlesOfParts>
  <Company>sakaeo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sakaeo</dc:creator>
  <cp:lastModifiedBy>sakaeo</cp:lastModifiedBy>
  <dcterms:created xsi:type="dcterms:W3CDTF">2016-10-19T08:20:52Z</dcterms:created>
  <dcterms:modified xsi:type="dcterms:W3CDTF">2016-10-19T08:21:32Z</dcterms:modified>
</cp:coreProperties>
</file>