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มุดสถิติ 2560\สมุดสถิติ59 มีเลขหน้า(คีย์ของจริง)\บทที่14\"/>
    </mc:Choice>
  </mc:AlternateContent>
  <bookViews>
    <workbookView xWindow="120" yWindow="75" windowWidth="19095" windowHeight="11760"/>
  </bookViews>
  <sheets>
    <sheet name="T1" sheetId="1" r:id="rId1"/>
  </sheets>
  <definedNames>
    <definedName name="_xlnm.Print_Area" localSheetId="0">'T1'!$A$1:$Q$25</definedName>
  </definedNames>
  <calcPr calcId="162913"/>
</workbook>
</file>

<file path=xl/calcChain.xml><?xml version="1.0" encoding="utf-8"?>
<calcChain xmlns="http://schemas.openxmlformats.org/spreadsheetml/2006/main">
  <c r="E10" i="1" l="1"/>
  <c r="H10" i="1"/>
  <c r="J10" i="1"/>
  <c r="E11" i="1"/>
  <c r="H11" i="1"/>
  <c r="J11" i="1"/>
  <c r="E12" i="1"/>
  <c r="H12" i="1"/>
  <c r="F12" i="1" s="1"/>
  <c r="J12" i="1"/>
  <c r="E13" i="1"/>
  <c r="H13" i="1"/>
  <c r="J13" i="1"/>
  <c r="E14" i="1"/>
  <c r="H14" i="1"/>
  <c r="J14" i="1"/>
  <c r="E15" i="1"/>
  <c r="H15" i="1"/>
  <c r="J15" i="1"/>
  <c r="L15" i="1"/>
  <c r="E16" i="1"/>
  <c r="H16" i="1"/>
  <c r="J16" i="1"/>
  <c r="E17" i="1"/>
  <c r="H17" i="1"/>
  <c r="J17" i="1"/>
  <c r="E18" i="1"/>
  <c r="H18" i="1"/>
  <c r="J18" i="1"/>
  <c r="F11" i="1" l="1"/>
  <c r="F14" i="1"/>
  <c r="F13" i="1"/>
  <c r="F10" i="1"/>
  <c r="F15" i="1"/>
  <c r="F17" i="1"/>
  <c r="F16" i="1"/>
  <c r="F18" i="1"/>
</calcChain>
</file>

<file path=xl/sharedStrings.xml><?xml version="1.0" encoding="utf-8"?>
<sst xmlns="http://schemas.openxmlformats.org/spreadsheetml/2006/main" count="88" uniqueCount="35">
  <si>
    <t>Source:   Phitsanulok Provincial  Business Development Office</t>
  </si>
  <si>
    <t xml:space="preserve">    ที่มา:   สำนักงานพัฒนาธุรกิจการค้าจังหวัดพิษณุโลก</t>
  </si>
  <si>
    <t xml:space="preserve">      1/    หน่วยเป็นพันบาท   Unit of Thousand baht</t>
  </si>
  <si>
    <t>-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</si>
  <si>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</si>
  <si>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</si>
  <si>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</si>
  <si>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</si>
  <si>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</si>
  <si>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</si>
  <si>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</si>
  <si>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</si>
  <si>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</si>
  <si>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</si>
  <si>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</si>
  <si>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</si>
  <si>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</si>
  <si>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Year</t>
  </si>
  <si>
    <t>Public company limited</t>
  </si>
  <si>
    <t>Ordinary partnership</t>
  </si>
  <si>
    <t>Limited partnership</t>
  </si>
  <si>
    <t>Company limited</t>
  </si>
  <si>
    <t>Total</t>
  </si>
  <si>
    <t>ปี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</si>
  <si>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</si>
  <si>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</si>
  <si>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</si>
  <si>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</si>
  <si>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</si>
  <si>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</si>
  <si>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Table</t>
  </si>
  <si>
    <t>ตาราง</t>
  </si>
  <si>
    <t>2559 (2016)</t>
  </si>
  <si>
    <t>ทะเบียนนิติบุคคลที่คงอยู่ และทุนจดทะเบียน จำแนกตามประเภทการจดทะเบียน พ.ศ. 2550 - 2559</t>
  </si>
  <si>
    <t>Registered of Juristic Person and Authorized Capital by Type of Registration:  2007 - 2016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</si>
</sst>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/>
    <xf numFmtId="0" fontId="2" fillId="0" borderId="0" xfId="0" applyFont="1"/>
    <xf numFmtId="187" fontId="2" fillId="0" borderId="0" xfId="0" applyNumberFormat="1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3" fillId="0" borderId="5" xfId="1" applyNumberFormat="1" applyFont="1" applyFill="1" applyBorder="1" applyAlignment="1">
      <alignment horizontal="right"/>
    </xf>
    <xf numFmtId="187" fontId="3" fillId="0" borderId="6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7" fontId="3" fillId="0" borderId="7" xfId="1" applyNumberFormat="1" applyFont="1" applyFill="1" applyBorder="1" applyAlignment="1">
      <alignment horizontal="right"/>
    </xf>
    <xf numFmtId="0" fontId="3" fillId="0" borderId="7" xfId="0" applyFont="1" applyBorder="1"/>
    <xf numFmtId="187" fontId="2" fillId="0" borderId="0" xfId="0" applyNumberFormat="1" applyFont="1" applyBorder="1"/>
    <xf numFmtId="188" fontId="2" fillId="0" borderId="5" xfId="1" applyNumberFormat="1" applyFont="1" applyFill="1" applyBorder="1" applyAlignment="1">
      <alignment horizontal="right"/>
    </xf>
    <xf numFmtId="3" fontId="2" fillId="0" borderId="6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7" xfId="1" applyNumberFormat="1" applyFont="1" applyFill="1" applyBorder="1" applyAlignment="1">
      <alignment horizontal="right"/>
    </xf>
    <xf numFmtId="3" fontId="2" fillId="0" borderId="5" xfId="1" applyNumberFormat="1" applyFont="1" applyFill="1" applyBorder="1" applyAlignment="1">
      <alignment horizontal="right"/>
    </xf>
    <xf numFmtId="188" fontId="2" fillId="0" borderId="6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5">
    <cellStyle name="Comma_Chapter13" xfId="2"/>
    <cellStyle name="Normal_Chapter13" xfId="3"/>
    <cellStyle name="จุลภาค" xfId="1" builtinId="3"/>
    <cellStyle name="จุลภาค 2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304800</xdr:colOff>
      <xdr:row>0</xdr:row>
      <xdr:rowOff>66675</xdr:rowOff>
    </xdr:from>
    <xdr:to>
      <xdr:col>16</xdr:col>
      <xdr:colOff>561975</xdr:colOff>
      <xdr:row>25</xdr:row>
      <xdr:rowOff>0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629775" y="66675"/>
          <a:ext cx="628650" cy="6867525"/>
          <a:chOff x="984" y="0"/>
          <a:chExt cx="66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view="pageBreakPreview" topLeftCell="A16" zoomScaleSheetLayoutView="100" workbookViewId="0">
      <selection activeCell="E19" sqref="E19"/>
    </sheetView>
  </sheetViews>
  <sheetFormatPr defaultRowHeight="18.75" x14ac:dyDescent="0.3"/>
  <cols>
    <col min="1" max="1" width="1.7109375" style="2" customWidth="1"/>
    <col min="2" max="2" width="5.7109375" style="2" customWidth="1"/>
    <col min="3" max="3" width="5.7109375" style="2" bestFit="1" customWidth="1"/>
    <col min="4" max="4" width="9.5703125" style="2" customWidth="1"/>
    <col min="5" max="5" width="7.7109375" style="2" customWidth="1"/>
    <col min="6" max="6" width="15" style="2" bestFit="1" customWidth="1"/>
    <col min="7" max="7" width="7.7109375" style="2" customWidth="1"/>
    <col min="8" max="8" width="15" style="2" bestFit="1" customWidth="1"/>
    <col min="9" max="9" width="7.7109375" style="2" customWidth="1"/>
    <col min="10" max="10" width="15" style="2" bestFit="1" customWidth="1"/>
    <col min="11" max="11" width="7.7109375" style="2" customWidth="1"/>
    <col min="12" max="12" width="15" style="2" bestFit="1" customWidth="1"/>
    <col min="13" max="13" width="7.7109375" style="2" customWidth="1"/>
    <col min="14" max="14" width="16.28515625" style="2" customWidth="1"/>
    <col min="15" max="15" width="2.28515625" style="1" customWidth="1"/>
    <col min="16" max="16" width="5.5703125" style="1" customWidth="1"/>
    <col min="17" max="16384" width="9.140625" style="1"/>
  </cols>
  <sheetData>
    <row r="1" spans="1:17" s="35" customFormat="1" x14ac:dyDescent="0.3">
      <c r="A1" s="33"/>
      <c r="B1" s="33" t="s">
        <v>31</v>
      </c>
      <c r="C1" s="34">
        <v>14.1</v>
      </c>
      <c r="D1" s="33" t="s">
        <v>33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</row>
    <row r="2" spans="1:17" s="31" customFormat="1" x14ac:dyDescent="0.3">
      <c r="A2" s="32"/>
      <c r="B2" s="33" t="s">
        <v>30</v>
      </c>
      <c r="C2" s="34">
        <v>14.1</v>
      </c>
      <c r="D2" s="33" t="s">
        <v>34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4"/>
    </row>
    <row r="3" spans="1:17" ht="6" customHeight="1" x14ac:dyDescent="0.3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s="4" customFormat="1" ht="20.25" customHeight="1" x14ac:dyDescent="0.3">
      <c r="B4" s="26"/>
      <c r="C4" s="26"/>
      <c r="D4" s="26"/>
      <c r="E4" s="38" t="s">
        <v>29</v>
      </c>
      <c r="F4" s="39"/>
      <c r="G4" s="39"/>
      <c r="H4" s="39"/>
      <c r="I4" s="39"/>
      <c r="J4" s="39"/>
      <c r="K4" s="39"/>
      <c r="L4" s="39"/>
      <c r="M4" s="39"/>
      <c r="N4" s="39"/>
    </row>
    <row r="5" spans="1:17" s="4" customFormat="1" ht="20.25" customHeight="1" x14ac:dyDescent="0.3">
      <c r="A5" s="53"/>
      <c r="B5" s="53"/>
      <c r="C5" s="53"/>
      <c r="D5" s="54"/>
      <c r="E5" s="40" t="s">
        <v>28</v>
      </c>
      <c r="F5" s="41"/>
      <c r="G5" s="44" t="s">
        <v>27</v>
      </c>
      <c r="H5" s="45"/>
      <c r="I5" s="46" t="s">
        <v>26</v>
      </c>
      <c r="J5" s="46"/>
      <c r="K5" s="40" t="s">
        <v>25</v>
      </c>
      <c r="L5" s="41"/>
      <c r="M5" s="40" t="s">
        <v>24</v>
      </c>
      <c r="N5" s="42"/>
    </row>
    <row r="6" spans="1:17" s="4" customFormat="1" ht="20.25" customHeight="1" x14ac:dyDescent="0.3">
      <c r="A6" s="50" t="s">
        <v>23</v>
      </c>
      <c r="B6" s="51"/>
      <c r="C6" s="51"/>
      <c r="D6" s="52"/>
      <c r="E6" s="36" t="s">
        <v>22</v>
      </c>
      <c r="F6" s="43"/>
      <c r="G6" s="36" t="s">
        <v>21</v>
      </c>
      <c r="H6" s="37"/>
      <c r="I6" s="47" t="s">
        <v>20</v>
      </c>
      <c r="J6" s="47"/>
      <c r="K6" s="36" t="s">
        <v>19</v>
      </c>
      <c r="L6" s="43"/>
      <c r="M6" s="36" t="s">
        <v>18</v>
      </c>
      <c r="N6" s="37"/>
    </row>
    <row r="7" spans="1:17" s="4" customFormat="1" ht="20.25" customHeight="1" x14ac:dyDescent="0.3">
      <c r="A7" s="55" t="s">
        <v>17</v>
      </c>
      <c r="B7" s="55"/>
      <c r="C7" s="55"/>
      <c r="D7" s="56"/>
      <c r="E7" s="29" t="s">
        <v>16</v>
      </c>
      <c r="F7" s="24" t="s">
        <v>15</v>
      </c>
      <c r="G7" s="29" t="s">
        <v>16</v>
      </c>
      <c r="H7" s="24" t="s">
        <v>15</v>
      </c>
      <c r="I7" s="29" t="s">
        <v>16</v>
      </c>
      <c r="J7" s="24" t="s">
        <v>15</v>
      </c>
      <c r="K7" s="29" t="s">
        <v>16</v>
      </c>
      <c r="L7" s="24" t="s">
        <v>15</v>
      </c>
      <c r="M7" s="29" t="s">
        <v>16</v>
      </c>
      <c r="N7" s="23" t="s">
        <v>15</v>
      </c>
    </row>
    <row r="8" spans="1:17" s="4" customFormat="1" ht="20.25" customHeight="1" x14ac:dyDescent="0.3">
      <c r="E8" s="27" t="s">
        <v>14</v>
      </c>
      <c r="F8" s="28" t="s">
        <v>13</v>
      </c>
      <c r="G8" s="27" t="s">
        <v>14</v>
      </c>
      <c r="H8" s="28" t="s">
        <v>13</v>
      </c>
      <c r="I8" s="27" t="s">
        <v>14</v>
      </c>
      <c r="J8" s="28" t="s">
        <v>13</v>
      </c>
      <c r="K8" s="27" t="s">
        <v>14</v>
      </c>
      <c r="L8" s="28" t="s">
        <v>13</v>
      </c>
      <c r="M8" s="27" t="s">
        <v>14</v>
      </c>
      <c r="N8" s="27" t="s">
        <v>13</v>
      </c>
    </row>
    <row r="9" spans="1:17" s="4" customFormat="1" ht="3" customHeight="1" x14ac:dyDescent="0.3">
      <c r="A9" s="26"/>
      <c r="B9" s="26"/>
      <c r="C9" s="26"/>
      <c r="D9" s="26"/>
      <c r="E9" s="25"/>
      <c r="F9" s="25"/>
      <c r="G9" s="24"/>
      <c r="H9" s="23"/>
      <c r="I9" s="24"/>
      <c r="J9" s="24"/>
      <c r="K9" s="24"/>
      <c r="L9" s="23"/>
      <c r="M9" s="23"/>
      <c r="N9" s="23"/>
    </row>
    <row r="10" spans="1:17" ht="33" customHeight="1" x14ac:dyDescent="0.3">
      <c r="A10" s="48" t="s">
        <v>12</v>
      </c>
      <c r="B10" s="48"/>
      <c r="C10" s="48"/>
      <c r="D10" s="49"/>
      <c r="E10" s="18">
        <f t="shared" ref="E10:F14" si="0">SUM(G10+I10)</f>
        <v>98</v>
      </c>
      <c r="F10" s="20">
        <f t="shared" si="0"/>
        <v>10710770.007999999</v>
      </c>
      <c r="G10" s="20">
        <v>38</v>
      </c>
      <c r="H10" s="19">
        <f>10413500000/1000</f>
        <v>10413500</v>
      </c>
      <c r="I10" s="18">
        <v>60</v>
      </c>
      <c r="J10" s="18">
        <f>297270008/1000</f>
        <v>297270.00799999997</v>
      </c>
      <c r="K10" s="22" t="s">
        <v>3</v>
      </c>
      <c r="L10" s="22" t="s">
        <v>3</v>
      </c>
      <c r="M10" s="17" t="s">
        <v>3</v>
      </c>
      <c r="N10" s="17" t="s">
        <v>3</v>
      </c>
      <c r="Q10" s="16"/>
    </row>
    <row r="11" spans="1:17" ht="33" customHeight="1" x14ac:dyDescent="0.3">
      <c r="A11" s="48" t="s">
        <v>11</v>
      </c>
      <c r="B11" s="48"/>
      <c r="C11" s="48"/>
      <c r="D11" s="49"/>
      <c r="E11" s="18">
        <f t="shared" si="0"/>
        <v>103</v>
      </c>
      <c r="F11" s="20">
        <f t="shared" si="0"/>
        <v>440670</v>
      </c>
      <c r="G11" s="20">
        <v>32</v>
      </c>
      <c r="H11" s="19">
        <f>295750000/1000</f>
        <v>295750</v>
      </c>
      <c r="I11" s="18">
        <v>71</v>
      </c>
      <c r="J11" s="18">
        <f>144920000/1000</f>
        <v>144920</v>
      </c>
      <c r="K11" s="22" t="s">
        <v>3</v>
      </c>
      <c r="L11" s="22" t="s">
        <v>3</v>
      </c>
      <c r="M11" s="17" t="s">
        <v>3</v>
      </c>
      <c r="N11" s="17" t="s">
        <v>3</v>
      </c>
      <c r="Q11" s="16"/>
    </row>
    <row r="12" spans="1:17" ht="33" customHeight="1" x14ac:dyDescent="0.3">
      <c r="A12" s="48" t="s">
        <v>10</v>
      </c>
      <c r="B12" s="48"/>
      <c r="C12" s="48"/>
      <c r="D12" s="49"/>
      <c r="E12" s="18">
        <f t="shared" si="0"/>
        <v>133</v>
      </c>
      <c r="F12" s="20">
        <f t="shared" si="0"/>
        <v>569500</v>
      </c>
      <c r="G12" s="20">
        <v>43</v>
      </c>
      <c r="H12" s="19">
        <f>156300000/1000</f>
        <v>156300</v>
      </c>
      <c r="I12" s="18">
        <v>90</v>
      </c>
      <c r="J12" s="18">
        <f>413200000/1000</f>
        <v>413200</v>
      </c>
      <c r="K12" s="22" t="s">
        <v>3</v>
      </c>
      <c r="L12" s="22" t="s">
        <v>3</v>
      </c>
      <c r="M12" s="17" t="s">
        <v>3</v>
      </c>
      <c r="N12" s="17" t="s">
        <v>3</v>
      </c>
      <c r="Q12" s="16"/>
    </row>
    <row r="13" spans="1:17" ht="33" customHeight="1" x14ac:dyDescent="0.3">
      <c r="A13" s="48" t="s">
        <v>9</v>
      </c>
      <c r="B13" s="48"/>
      <c r="C13" s="48"/>
      <c r="D13" s="49"/>
      <c r="E13" s="18">
        <f t="shared" si="0"/>
        <v>161</v>
      </c>
      <c r="F13" s="20">
        <f t="shared" si="0"/>
        <v>332200</v>
      </c>
      <c r="G13" s="20">
        <v>44</v>
      </c>
      <c r="H13" s="19">
        <f>176800000/1000</f>
        <v>176800</v>
      </c>
      <c r="I13" s="18">
        <v>117</v>
      </c>
      <c r="J13" s="18">
        <f>155400000/1000</f>
        <v>155400</v>
      </c>
      <c r="K13" s="22" t="s">
        <v>3</v>
      </c>
      <c r="L13" s="22" t="s">
        <v>3</v>
      </c>
      <c r="M13" s="17" t="s">
        <v>3</v>
      </c>
      <c r="N13" s="17" t="s">
        <v>3</v>
      </c>
      <c r="Q13" s="16"/>
    </row>
    <row r="14" spans="1:17" ht="33" customHeight="1" x14ac:dyDescent="0.3">
      <c r="A14" s="48" t="s">
        <v>8</v>
      </c>
      <c r="B14" s="48"/>
      <c r="C14" s="48"/>
      <c r="D14" s="49"/>
      <c r="E14" s="18">
        <f t="shared" si="0"/>
        <v>284</v>
      </c>
      <c r="F14" s="20">
        <f t="shared" si="0"/>
        <v>513810</v>
      </c>
      <c r="G14" s="20">
        <v>63</v>
      </c>
      <c r="H14" s="19">
        <f>352320000/1000</f>
        <v>352320</v>
      </c>
      <c r="I14" s="18">
        <v>221</v>
      </c>
      <c r="J14" s="18">
        <f>161490000/1000</f>
        <v>161490</v>
      </c>
      <c r="K14" s="22" t="s">
        <v>3</v>
      </c>
      <c r="L14" s="22" t="s">
        <v>3</v>
      </c>
      <c r="M14" s="17" t="s">
        <v>3</v>
      </c>
      <c r="N14" s="17" t="s">
        <v>3</v>
      </c>
      <c r="Q14" s="16"/>
    </row>
    <row r="15" spans="1:17" ht="33" customHeight="1" x14ac:dyDescent="0.3">
      <c r="A15" s="48" t="s">
        <v>7</v>
      </c>
      <c r="B15" s="48"/>
      <c r="C15" s="48"/>
      <c r="D15" s="49"/>
      <c r="E15" s="18">
        <f>SUM(G15+I15+K15)</f>
        <v>379</v>
      </c>
      <c r="F15" s="20">
        <f>SUM(H15+J15+L15)</f>
        <v>951150</v>
      </c>
      <c r="G15" s="20">
        <v>94</v>
      </c>
      <c r="H15" s="19">
        <f>659700000/1000</f>
        <v>659700</v>
      </c>
      <c r="I15" s="18">
        <v>284</v>
      </c>
      <c r="J15" s="18">
        <f>286450000/1000</f>
        <v>286450</v>
      </c>
      <c r="K15" s="18">
        <v>1</v>
      </c>
      <c r="L15" s="21">
        <f>5000000/1000</f>
        <v>5000</v>
      </c>
      <c r="M15" s="17" t="s">
        <v>3</v>
      </c>
      <c r="N15" s="17" t="s">
        <v>3</v>
      </c>
      <c r="Q15" s="16"/>
    </row>
    <row r="16" spans="1:17" ht="33" customHeight="1" x14ac:dyDescent="0.3">
      <c r="A16" s="48" t="s">
        <v>6</v>
      </c>
      <c r="B16" s="48"/>
      <c r="C16" s="48"/>
      <c r="D16" s="49"/>
      <c r="E16" s="18">
        <f t="shared" ref="E16:F18" si="1">SUM(G16+I16)</f>
        <v>352</v>
      </c>
      <c r="F16" s="20">
        <f t="shared" si="1"/>
        <v>1562820</v>
      </c>
      <c r="G16" s="20">
        <v>158</v>
      </c>
      <c r="H16" s="19">
        <f>1341820000/1000</f>
        <v>1341820</v>
      </c>
      <c r="I16" s="18">
        <v>194</v>
      </c>
      <c r="J16" s="18">
        <f>221000000/1000</f>
        <v>221000</v>
      </c>
      <c r="K16" s="17" t="s">
        <v>3</v>
      </c>
      <c r="L16" s="17" t="s">
        <v>3</v>
      </c>
      <c r="M16" s="17" t="s">
        <v>3</v>
      </c>
      <c r="N16" s="17" t="s">
        <v>3</v>
      </c>
      <c r="Q16" s="16"/>
    </row>
    <row r="17" spans="1:17" ht="33" customHeight="1" x14ac:dyDescent="0.3">
      <c r="A17" s="48" t="s">
        <v>5</v>
      </c>
      <c r="B17" s="48"/>
      <c r="C17" s="48"/>
      <c r="D17" s="49"/>
      <c r="E17" s="18">
        <f t="shared" si="1"/>
        <v>323</v>
      </c>
      <c r="F17" s="20">
        <f t="shared" si="1"/>
        <v>803350</v>
      </c>
      <c r="G17" s="20">
        <v>132</v>
      </c>
      <c r="H17" s="19">
        <f>595000000/1000</f>
        <v>595000</v>
      </c>
      <c r="I17" s="18">
        <v>191</v>
      </c>
      <c r="J17" s="18">
        <f>208350000/1000</f>
        <v>208350</v>
      </c>
      <c r="K17" s="17" t="s">
        <v>3</v>
      </c>
      <c r="L17" s="17" t="s">
        <v>3</v>
      </c>
      <c r="M17" s="17" t="s">
        <v>3</v>
      </c>
      <c r="N17" s="17" t="s">
        <v>3</v>
      </c>
      <c r="Q17" s="16"/>
    </row>
    <row r="18" spans="1:17" ht="33" customHeight="1" x14ac:dyDescent="0.3">
      <c r="A18" s="48" t="s">
        <v>4</v>
      </c>
      <c r="B18" s="48"/>
      <c r="C18" s="48"/>
      <c r="D18" s="49"/>
      <c r="E18" s="18">
        <f t="shared" si="1"/>
        <v>406</v>
      </c>
      <c r="F18" s="20">
        <f t="shared" si="1"/>
        <v>479840.66600000003</v>
      </c>
      <c r="G18" s="20">
        <v>129</v>
      </c>
      <c r="H18" s="19">
        <f>179600000/1000</f>
        <v>179600</v>
      </c>
      <c r="I18" s="18">
        <v>277</v>
      </c>
      <c r="J18" s="18">
        <f>300240666/1000</f>
        <v>300240.66600000003</v>
      </c>
      <c r="K18" s="17" t="s">
        <v>3</v>
      </c>
      <c r="L18" s="17" t="s">
        <v>3</v>
      </c>
      <c r="M18" s="17" t="s">
        <v>3</v>
      </c>
      <c r="N18" s="17" t="s">
        <v>3</v>
      </c>
      <c r="Q18" s="16"/>
    </row>
    <row r="19" spans="1:17" ht="33" customHeight="1" x14ac:dyDescent="0.3">
      <c r="A19" s="48" t="s">
        <v>32</v>
      </c>
      <c r="B19" s="48"/>
      <c r="C19" s="48"/>
      <c r="D19" s="49"/>
      <c r="E19" s="18">
        <v>439</v>
      </c>
      <c r="F19" s="20">
        <v>695211</v>
      </c>
      <c r="G19" s="20">
        <v>172</v>
      </c>
      <c r="H19" s="19">
        <v>370850</v>
      </c>
      <c r="I19" s="18">
        <v>267</v>
      </c>
      <c r="J19" s="18">
        <v>324361</v>
      </c>
      <c r="K19" s="17" t="s">
        <v>3</v>
      </c>
      <c r="L19" s="17" t="s">
        <v>3</v>
      </c>
      <c r="M19" s="17" t="s">
        <v>3</v>
      </c>
      <c r="N19" s="17" t="s">
        <v>3</v>
      </c>
      <c r="Q19" s="16"/>
    </row>
    <row r="20" spans="1:17" s="4" customFormat="1" ht="10.5" customHeight="1" x14ac:dyDescent="0.3">
      <c r="D20" s="15"/>
      <c r="E20" s="12"/>
      <c r="F20" s="14"/>
      <c r="G20" s="14"/>
      <c r="H20" s="13"/>
      <c r="I20" s="12"/>
      <c r="J20" s="12"/>
      <c r="K20" s="11"/>
      <c r="L20" s="11"/>
      <c r="M20" s="11"/>
      <c r="N20" s="11"/>
    </row>
    <row r="21" spans="1:17" s="4" customFormat="1" ht="3" customHeight="1" x14ac:dyDescent="0.3">
      <c r="A21" s="9"/>
      <c r="B21" s="9"/>
      <c r="C21" s="9"/>
      <c r="D21" s="10"/>
      <c r="E21" s="8"/>
      <c r="F21" s="10"/>
      <c r="G21" s="10"/>
      <c r="H21" s="9"/>
      <c r="I21" s="8"/>
      <c r="J21" s="8"/>
      <c r="K21" s="7"/>
      <c r="L21" s="7"/>
      <c r="M21" s="7"/>
      <c r="N21" s="7"/>
    </row>
    <row r="22" spans="1:17" s="4" customFormat="1" ht="3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7" s="4" customFormat="1" ht="17.25" x14ac:dyDescent="0.3">
      <c r="A23" s="5"/>
      <c r="B23" s="5" t="s">
        <v>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7" s="4" customFormat="1" ht="17.25" x14ac:dyDescent="0.3">
      <c r="A24" s="5"/>
      <c r="B24" s="6" t="s">
        <v>1</v>
      </c>
      <c r="C24" s="6"/>
      <c r="D24" s="6"/>
      <c r="E24" s="6"/>
      <c r="F24" s="6"/>
      <c r="K24" s="5"/>
      <c r="L24" s="5"/>
      <c r="M24" s="5"/>
      <c r="N24" s="5"/>
    </row>
    <row r="25" spans="1:17" s="4" customFormat="1" ht="17.25" x14ac:dyDescent="0.3">
      <c r="A25" s="5"/>
      <c r="B25" s="6" t="s">
        <v>0</v>
      </c>
      <c r="C25" s="6"/>
      <c r="D25" s="6"/>
      <c r="E25" s="6"/>
      <c r="F25" s="6"/>
      <c r="K25" s="5"/>
      <c r="L25" s="5"/>
      <c r="M25" s="5"/>
      <c r="N25" s="5"/>
    </row>
    <row r="26" spans="1:17" s="4" customFormat="1" ht="49.5" customHeight="1" x14ac:dyDescent="0.3">
      <c r="A26" s="5"/>
      <c r="B26" s="6"/>
      <c r="C26" s="6"/>
      <c r="D26" s="6"/>
      <c r="E26" s="6"/>
      <c r="F26" s="6"/>
      <c r="K26" s="5"/>
      <c r="L26" s="5"/>
      <c r="M26" s="5"/>
      <c r="N26" s="5"/>
    </row>
    <row r="27" spans="1:17" x14ac:dyDescent="0.3">
      <c r="F27" s="3"/>
      <c r="G27" s="3"/>
      <c r="H27" s="3"/>
      <c r="I27" s="3"/>
      <c r="J27" s="3"/>
      <c r="K27" s="3"/>
      <c r="L27" s="3"/>
    </row>
  </sheetData>
  <mergeCells count="24">
    <mergeCell ref="A19:D19"/>
    <mergeCell ref="A11:D11"/>
    <mergeCell ref="A6:D6"/>
    <mergeCell ref="A5:D5"/>
    <mergeCell ref="E5:F5"/>
    <mergeCell ref="A10:D10"/>
    <mergeCell ref="A7:D7"/>
    <mergeCell ref="A18:D18"/>
    <mergeCell ref="A12:D12"/>
    <mergeCell ref="A13:D13"/>
    <mergeCell ref="A14:D14"/>
    <mergeCell ref="A15:D15"/>
    <mergeCell ref="A16:D16"/>
    <mergeCell ref="A17:D1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ageMargins left="0.55118110236220474" right="0.35433070866141736" top="0.78740157480314965" bottom="0.3" header="0.51181102362204722" footer="0.17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nso</cp:lastModifiedBy>
  <cp:lastPrinted>2017-04-19T05:28:10Z</cp:lastPrinted>
  <dcterms:created xsi:type="dcterms:W3CDTF">2016-10-05T06:41:18Z</dcterms:created>
  <dcterms:modified xsi:type="dcterms:W3CDTF">2017-04-19T07:05:46Z</dcterms:modified>
</cp:coreProperties>
</file>