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กลุ่มวิชาการสถิติ\รายงาน สรง\รายงาน ปี 2564\รายงาน สรง.ปี 2564\ตารางข้อมูลร้อยละ ประจำปี\"/>
    </mc:Choice>
  </mc:AlternateContent>
  <xr:revisionPtr revIDLastSave="0" documentId="13_ncr:1_{22039B14-4816-4DFA-9FD9-287E708596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1" i="1" l="1"/>
  <c r="X11" i="1"/>
  <c r="V11" i="1"/>
  <c r="X7" i="1"/>
  <c r="X6" i="1" s="1"/>
  <c r="W6" i="1"/>
  <c r="W5" i="1" s="1"/>
  <c r="W26" i="1" s="1"/>
  <c r="W7" i="1"/>
  <c r="Y23" i="1"/>
  <c r="Z23" i="1"/>
  <c r="V7" i="1"/>
  <c r="V6" i="1" s="1"/>
  <c r="V29" i="1" s="1"/>
  <c r="Y8" i="1"/>
  <c r="Z8" i="1" s="1"/>
  <c r="Y9" i="1"/>
  <c r="Z9" i="1" s="1"/>
  <c r="Y10" i="1"/>
  <c r="Z10" i="1" s="1"/>
  <c r="Y12" i="1"/>
  <c r="Z12" i="1" s="1"/>
  <c r="Z11" i="1" s="1"/>
  <c r="Y13" i="1"/>
  <c r="Z13" i="1" s="1"/>
  <c r="Y14" i="1"/>
  <c r="Z14" i="1" s="1"/>
  <c r="Y15" i="1"/>
  <c r="Z15" i="1" s="1"/>
  <c r="H11" i="1"/>
  <c r="I11" i="1"/>
  <c r="H7" i="1"/>
  <c r="I7" i="1"/>
  <c r="H5" i="1"/>
  <c r="H24" i="1" s="1"/>
  <c r="I5" i="1"/>
  <c r="I21" i="1" s="1"/>
  <c r="G7" i="1"/>
  <c r="C11" i="1"/>
  <c r="D11" i="1"/>
  <c r="D5" i="1" s="1"/>
  <c r="B11" i="1"/>
  <c r="B5" i="1" s="1"/>
  <c r="B25" i="1" s="1"/>
  <c r="C7" i="1"/>
  <c r="D7" i="1"/>
  <c r="B7" i="1"/>
  <c r="C5" i="1"/>
  <c r="C20" i="1" s="1"/>
  <c r="R29" i="1"/>
  <c r="S29" i="1"/>
  <c r="Q29" i="1"/>
  <c r="M29" i="1"/>
  <c r="N29" i="1"/>
  <c r="L29" i="1"/>
  <c r="H29" i="1"/>
  <c r="I29" i="1"/>
  <c r="G29" i="1"/>
  <c r="C29" i="1"/>
  <c r="D29" i="1"/>
  <c r="B29" i="1"/>
  <c r="S19" i="1"/>
  <c r="S20" i="1"/>
  <c r="S21" i="1"/>
  <c r="S24" i="1"/>
  <c r="S25" i="1"/>
  <c r="S27" i="1"/>
  <c r="S18" i="1"/>
  <c r="R18" i="1"/>
  <c r="R19" i="1"/>
  <c r="R20" i="1"/>
  <c r="R21" i="1"/>
  <c r="R24" i="1"/>
  <c r="R25" i="1"/>
  <c r="R27" i="1"/>
  <c r="Q19" i="1"/>
  <c r="Q20" i="1"/>
  <c r="Q21" i="1"/>
  <c r="Q24" i="1"/>
  <c r="Q25" i="1"/>
  <c r="Q27" i="1"/>
  <c r="Q18" i="1"/>
  <c r="N19" i="1"/>
  <c r="N20" i="1"/>
  <c r="N21" i="1"/>
  <c r="N24" i="1"/>
  <c r="N25" i="1"/>
  <c r="N27" i="1"/>
  <c r="N18" i="1"/>
  <c r="M18" i="1"/>
  <c r="M19" i="1"/>
  <c r="M20" i="1"/>
  <c r="M21" i="1"/>
  <c r="M24" i="1"/>
  <c r="M25" i="1"/>
  <c r="M27" i="1"/>
  <c r="L20" i="1"/>
  <c r="L21" i="1"/>
  <c r="L24" i="1"/>
  <c r="L25" i="1"/>
  <c r="L27" i="1"/>
  <c r="L19" i="1"/>
  <c r="L18" i="1"/>
  <c r="R11" i="1"/>
  <c r="R23" i="1" s="1"/>
  <c r="R17" i="1" s="1"/>
  <c r="S11" i="1"/>
  <c r="S23" i="1" s="1"/>
  <c r="Q11" i="1"/>
  <c r="Q23" i="1" s="1"/>
  <c r="M11" i="1"/>
  <c r="M23" i="1" s="1"/>
  <c r="N11" i="1"/>
  <c r="N23" i="1" s="1"/>
  <c r="L11" i="1"/>
  <c r="L23" i="1" s="1"/>
  <c r="G11" i="1"/>
  <c r="G5" i="1" s="1"/>
  <c r="I20" i="1" l="1"/>
  <c r="X5" i="1"/>
  <c r="M17" i="1"/>
  <c r="I23" i="1"/>
  <c r="H18" i="1"/>
  <c r="H17" i="1" s="1"/>
  <c r="H23" i="1"/>
  <c r="Y11" i="1"/>
  <c r="I25" i="1"/>
  <c r="X19" i="1"/>
  <c r="X18" i="1"/>
  <c r="X22" i="1"/>
  <c r="W29" i="1"/>
  <c r="X29" i="1"/>
  <c r="V5" i="1"/>
  <c r="Y7" i="1"/>
  <c r="Z7" i="1" s="1"/>
  <c r="Y6" i="1"/>
  <c r="N17" i="1"/>
  <c r="L17" i="1"/>
  <c r="I18" i="1"/>
  <c r="I17" i="1" s="1"/>
  <c r="I19" i="1"/>
  <c r="I24" i="1"/>
  <c r="I27" i="1"/>
  <c r="H19" i="1"/>
  <c r="G19" i="1"/>
  <c r="B19" i="1"/>
  <c r="S17" i="1"/>
  <c r="G24" i="1"/>
  <c r="G18" i="1"/>
  <c r="G20" i="1"/>
  <c r="G25" i="1"/>
  <c r="G21" i="1"/>
  <c r="G27" i="1"/>
  <c r="D20" i="1"/>
  <c r="D24" i="1"/>
  <c r="D19" i="1"/>
  <c r="D21" i="1"/>
  <c r="D25" i="1"/>
  <c r="D22" i="1"/>
  <c r="D27" i="1"/>
  <c r="D23" i="1"/>
  <c r="D18" i="1"/>
  <c r="C23" i="1"/>
  <c r="B27" i="1"/>
  <c r="C27" i="1"/>
  <c r="B21" i="1"/>
  <c r="C25" i="1"/>
  <c r="C21" i="1"/>
  <c r="B24" i="1"/>
  <c r="B20" i="1"/>
  <c r="C19" i="1"/>
  <c r="G23" i="1"/>
  <c r="B22" i="1"/>
  <c r="H27" i="1"/>
  <c r="H21" i="1"/>
  <c r="C22" i="1"/>
  <c r="H25" i="1"/>
  <c r="H20" i="1"/>
  <c r="C18" i="1"/>
  <c r="Q17" i="1"/>
  <c r="C24" i="1"/>
  <c r="B23" i="1"/>
  <c r="B18" i="1"/>
  <c r="X26" i="1" l="1"/>
  <c r="X24" i="1"/>
  <c r="X25" i="1"/>
  <c r="X27" i="1"/>
  <c r="X20" i="1"/>
  <c r="X21" i="1"/>
  <c r="X23" i="1"/>
  <c r="X17" i="1" s="1"/>
  <c r="W27" i="1"/>
  <c r="V26" i="1"/>
  <c r="V27" i="1"/>
  <c r="V23" i="1"/>
  <c r="W22" i="1"/>
  <c r="W25" i="1"/>
  <c r="W19" i="1"/>
  <c r="W23" i="1"/>
  <c r="W20" i="1"/>
  <c r="W24" i="1"/>
  <c r="W21" i="1"/>
  <c r="V21" i="1"/>
  <c r="V25" i="1"/>
  <c r="V24" i="1"/>
  <c r="V22" i="1"/>
  <c r="V19" i="1"/>
  <c r="V18" i="1"/>
  <c r="V20" i="1"/>
  <c r="W18" i="1"/>
  <c r="Z6" i="1"/>
  <c r="Z5" i="1" s="1"/>
  <c r="Y5" i="1"/>
  <c r="G17" i="1"/>
  <c r="C17" i="1"/>
  <c r="D17" i="1"/>
  <c r="B17" i="1"/>
  <c r="V17" i="1" l="1"/>
  <c r="W17" i="1"/>
</calcChain>
</file>

<file path=xl/sharedStrings.xml><?xml version="1.0" encoding="utf-8"?>
<sst xmlns="http://schemas.openxmlformats.org/spreadsheetml/2006/main" count="157" uniqueCount="27">
  <si>
    <t>ตารางที่  1  จำนวนและร้อยละของประชากรอายุ 15 ปีขึ้นไป 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</si>
  <si>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</si>
  <si>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</si>
  <si>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</si>
  <si>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</si>
  <si>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</si>
  <si>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</si>
  <si>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</si>
  <si>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</si>
  <si>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</si>
  <si>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</si>
  <si>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</si>
  <si>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</si>
  <si>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</si>
  <si>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</si>
  <si>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</si>
  <si>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</si>
  <si>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อัตราการว่างงาน</t>
  </si>
  <si>
    <t>หมายเหตุ :  -ไม่มีข้อมูล หรือข้อมูลมีค่าเป็น 0 หรือข้อมูลมีจำนวนน้อย</t>
  </si>
  <si>
    <t xml:space="preserve">                ไตรมาสที่ 1/2564 จังหวัดปัตตานี</t>
  </si>
  <si>
    <t xml:space="preserve">                ไตรมาสที่ 2/2564 จังหวัดปัตตานี</t>
  </si>
  <si>
    <t xml:space="preserve">                ไตรมาสที่ 3/2564 จังหวัดปัตตานี</t>
  </si>
  <si>
    <t xml:space="preserve">                ไตรมาสที่ 4/2564 จังหวัดปัตตานี</t>
  </si>
  <si>
    <t xml:space="preserve">   2.4  อื่นๆ</t>
  </si>
  <si>
    <t xml:space="preserve">   2.3 เด็ก/ชรา/ป่วย/พิการจนไม่สามารถทำงานได้</t>
  </si>
  <si>
    <t>แนวนอน</t>
  </si>
  <si>
    <t xml:space="preserve">                ไตรมาสรงวม 2564 จังหวัดปัตตานี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</si>
</sst>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2" fontId="2" fillId="0" borderId="0" xfId="0" applyNumberFormat="1" applyFont="1" applyBorder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43" fontId="3" fillId="0" borderId="0" xfId="1" applyNumberFormat="1" applyFont="1"/>
    <xf numFmtId="43" fontId="3" fillId="0" borderId="0" xfId="0" applyNumberFormat="1" applyFont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0" xfId="0" applyFont="1" applyAlignment="1">
      <alignment horizontal="right"/>
    </xf>
    <xf numFmtId="3" fontId="3" fillId="0" borderId="0" xfId="0" applyNumberFormat="1" applyFont="1"/>
    <xf numFmtId="3" fontId="3" fillId="0" borderId="0" xfId="0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/>
    <xf numFmtId="43" fontId="2" fillId="0" borderId="0" xfId="1" applyNumberFormat="1" applyFont="1" applyBorder="1" applyAlignment="1">
      <alignment horizontal="center"/>
    </xf>
    <xf numFmtId="43" fontId="2" fillId="0" borderId="0" xfId="1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2" fontId="2" fillId="0" borderId="0" xfId="0" applyNumberFormat="1" applyFont="1"/>
    <xf numFmtId="0" fontId="3" fillId="0" borderId="1" xfId="0" applyFont="1" applyBorder="1"/>
    <xf numFmtId="0" fontId="2" fillId="0" borderId="5" xfId="0" applyFont="1" applyFill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1" xfId="0" applyFont="1" applyBorder="1"/>
    <xf numFmtId="3" fontId="2" fillId="2" borderId="0" xfId="0" applyNumberFormat="1" applyFont="1" applyFill="1"/>
    <xf numFmtId="3" fontId="3" fillId="2" borderId="0" xfId="0" applyNumberFormat="1" applyFont="1" applyFill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2" fontId="2" fillId="2" borderId="0" xfId="0" applyNumberFormat="1" applyFont="1" applyFill="1"/>
    <xf numFmtId="2" fontId="3" fillId="2" borderId="0" xfId="0" applyNumberFormat="1" applyFont="1" applyFill="1"/>
    <xf numFmtId="2" fontId="3" fillId="2" borderId="4" xfId="0" applyNumberFormat="1" applyFont="1" applyFill="1" applyBorder="1"/>
    <xf numFmtId="2" fontId="3" fillId="0" borderId="0" xfId="0" applyNumberFormat="1" applyFont="1"/>
    <xf numFmtId="2" fontId="3" fillId="0" borderId="0" xfId="0" applyNumberFormat="1" applyFont="1" applyAlignment="1">
      <alignment horizontal="right"/>
    </xf>
    <xf numFmtId="2" fontId="3" fillId="0" borderId="4" xfId="0" applyNumberFormat="1" applyFont="1" applyBorder="1"/>
    <xf numFmtId="2" fontId="2" fillId="0" borderId="4" xfId="0" applyNumberFormat="1" applyFont="1" applyBorder="1"/>
    <xf numFmtId="2" fontId="3" fillId="0" borderId="0" xfId="1" applyNumberFormat="1" applyFont="1"/>
    <xf numFmtId="3" fontId="5" fillId="0" borderId="0" xfId="0" applyNumberFormat="1" applyFont="1"/>
    <xf numFmtId="3" fontId="3" fillId="2" borderId="0" xfId="0" applyNumberFormat="1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1"/>
  <sheetViews>
    <sheetView tabSelected="1" topLeftCell="U1" workbookViewId="0">
      <selection activeCell="AF5" sqref="AF5"/>
    </sheetView>
  </sheetViews>
  <sheetFormatPr defaultColWidth="9.5703125" defaultRowHeight="18.75"/>
  <cols>
    <col min="1" max="1" width="28.85546875" style="2" hidden="1" customWidth="1"/>
    <col min="2" max="4" width="12.28515625" style="2" hidden="1" customWidth="1"/>
    <col min="5" max="5" width="9.5703125" style="2" hidden="1" customWidth="1"/>
    <col min="6" max="6" width="27" style="2" hidden="1" customWidth="1"/>
    <col min="7" max="7" width="13.28515625" style="2" hidden="1" customWidth="1"/>
    <col min="8" max="8" width="12.5703125" style="2" hidden="1" customWidth="1"/>
    <col min="9" max="9" width="12.85546875" style="2" hidden="1" customWidth="1"/>
    <col min="10" max="10" width="9.5703125" style="2" hidden="1" customWidth="1"/>
    <col min="11" max="11" width="31.85546875" style="2" hidden="1" customWidth="1"/>
    <col min="12" max="13" width="11.42578125" style="2" hidden="1" customWidth="1"/>
    <col min="14" max="14" width="12.42578125" style="2" hidden="1" customWidth="1"/>
    <col min="15" max="15" width="9.5703125" style="2" hidden="1" customWidth="1"/>
    <col min="16" max="16" width="36.140625" style="2" hidden="1" customWidth="1"/>
    <col min="17" max="17" width="12.5703125" style="2" hidden="1" customWidth="1"/>
    <col min="18" max="18" width="11.7109375" style="2" hidden="1" customWidth="1"/>
    <col min="19" max="19" width="11.42578125" style="2" hidden="1" customWidth="1"/>
    <col min="20" max="20" width="9.5703125" style="2" hidden="1" customWidth="1"/>
    <col min="21" max="21" width="34.5703125" style="2" customWidth="1"/>
    <col min="22" max="22" width="13.85546875" style="2" customWidth="1"/>
    <col min="23" max="23" width="12.85546875" style="2" customWidth="1"/>
    <col min="24" max="24" width="12.7109375" style="2" customWidth="1"/>
    <col min="25" max="26" width="0" style="2" hidden="1" customWidth="1"/>
    <col min="27" max="256" width="9.5703125" style="2"/>
    <col min="257" max="257" width="28.85546875" style="2" customWidth="1"/>
    <col min="258" max="260" width="12.28515625" style="2" customWidth="1"/>
    <col min="261" max="512" width="9.5703125" style="2"/>
    <col min="513" max="513" width="28.85546875" style="2" customWidth="1"/>
    <col min="514" max="516" width="12.28515625" style="2" customWidth="1"/>
    <col min="517" max="768" width="9.5703125" style="2"/>
    <col min="769" max="769" width="28.85546875" style="2" customWidth="1"/>
    <col min="770" max="772" width="12.28515625" style="2" customWidth="1"/>
    <col min="773" max="1024" width="9.5703125" style="2"/>
    <col min="1025" max="1025" width="28.85546875" style="2" customWidth="1"/>
    <col min="1026" max="1028" width="12.28515625" style="2" customWidth="1"/>
    <col min="1029" max="1280" width="9.5703125" style="2"/>
    <col min="1281" max="1281" width="28.85546875" style="2" customWidth="1"/>
    <col min="1282" max="1284" width="12.28515625" style="2" customWidth="1"/>
    <col min="1285" max="1536" width="9.5703125" style="2"/>
    <col min="1537" max="1537" width="28.85546875" style="2" customWidth="1"/>
    <col min="1538" max="1540" width="12.28515625" style="2" customWidth="1"/>
    <col min="1541" max="1792" width="9.5703125" style="2"/>
    <col min="1793" max="1793" width="28.85546875" style="2" customWidth="1"/>
    <col min="1794" max="1796" width="12.28515625" style="2" customWidth="1"/>
    <col min="1797" max="2048" width="9.5703125" style="2"/>
    <col min="2049" max="2049" width="28.85546875" style="2" customWidth="1"/>
    <col min="2050" max="2052" width="12.28515625" style="2" customWidth="1"/>
    <col min="2053" max="2304" width="9.5703125" style="2"/>
    <col min="2305" max="2305" width="28.85546875" style="2" customWidth="1"/>
    <col min="2306" max="2308" width="12.28515625" style="2" customWidth="1"/>
    <col min="2309" max="2560" width="9.5703125" style="2"/>
    <col min="2561" max="2561" width="28.85546875" style="2" customWidth="1"/>
    <col min="2562" max="2564" width="12.28515625" style="2" customWidth="1"/>
    <col min="2565" max="2816" width="9.5703125" style="2"/>
    <col min="2817" max="2817" width="28.85546875" style="2" customWidth="1"/>
    <col min="2818" max="2820" width="12.28515625" style="2" customWidth="1"/>
    <col min="2821" max="3072" width="9.5703125" style="2"/>
    <col min="3073" max="3073" width="28.85546875" style="2" customWidth="1"/>
    <col min="3074" max="3076" width="12.28515625" style="2" customWidth="1"/>
    <col min="3077" max="3328" width="9.5703125" style="2"/>
    <col min="3329" max="3329" width="28.85546875" style="2" customWidth="1"/>
    <col min="3330" max="3332" width="12.28515625" style="2" customWidth="1"/>
    <col min="3333" max="3584" width="9.5703125" style="2"/>
    <col min="3585" max="3585" width="28.85546875" style="2" customWidth="1"/>
    <col min="3586" max="3588" width="12.28515625" style="2" customWidth="1"/>
    <col min="3589" max="3840" width="9.5703125" style="2"/>
    <col min="3841" max="3841" width="28.85546875" style="2" customWidth="1"/>
    <col min="3842" max="3844" width="12.28515625" style="2" customWidth="1"/>
    <col min="3845" max="4096" width="9.5703125" style="2"/>
    <col min="4097" max="4097" width="28.85546875" style="2" customWidth="1"/>
    <col min="4098" max="4100" width="12.28515625" style="2" customWidth="1"/>
    <col min="4101" max="4352" width="9.5703125" style="2"/>
    <col min="4353" max="4353" width="28.85546875" style="2" customWidth="1"/>
    <col min="4354" max="4356" width="12.28515625" style="2" customWidth="1"/>
    <col min="4357" max="4608" width="9.5703125" style="2"/>
    <col min="4609" max="4609" width="28.85546875" style="2" customWidth="1"/>
    <col min="4610" max="4612" width="12.28515625" style="2" customWidth="1"/>
    <col min="4613" max="4864" width="9.5703125" style="2"/>
    <col min="4865" max="4865" width="28.85546875" style="2" customWidth="1"/>
    <col min="4866" max="4868" width="12.28515625" style="2" customWidth="1"/>
    <col min="4869" max="5120" width="9.5703125" style="2"/>
    <col min="5121" max="5121" width="28.85546875" style="2" customWidth="1"/>
    <col min="5122" max="5124" width="12.28515625" style="2" customWidth="1"/>
    <col min="5125" max="5376" width="9.5703125" style="2"/>
    <col min="5377" max="5377" width="28.85546875" style="2" customWidth="1"/>
    <col min="5378" max="5380" width="12.28515625" style="2" customWidth="1"/>
    <col min="5381" max="5632" width="9.5703125" style="2"/>
    <col min="5633" max="5633" width="28.85546875" style="2" customWidth="1"/>
    <col min="5634" max="5636" width="12.28515625" style="2" customWidth="1"/>
    <col min="5637" max="5888" width="9.5703125" style="2"/>
    <col min="5889" max="5889" width="28.85546875" style="2" customWidth="1"/>
    <col min="5890" max="5892" width="12.28515625" style="2" customWidth="1"/>
    <col min="5893" max="6144" width="9.5703125" style="2"/>
    <col min="6145" max="6145" width="28.85546875" style="2" customWidth="1"/>
    <col min="6146" max="6148" width="12.28515625" style="2" customWidth="1"/>
    <col min="6149" max="6400" width="9.5703125" style="2"/>
    <col min="6401" max="6401" width="28.85546875" style="2" customWidth="1"/>
    <col min="6402" max="6404" width="12.28515625" style="2" customWidth="1"/>
    <col min="6405" max="6656" width="9.5703125" style="2"/>
    <col min="6657" max="6657" width="28.85546875" style="2" customWidth="1"/>
    <col min="6658" max="6660" width="12.28515625" style="2" customWidth="1"/>
    <col min="6661" max="6912" width="9.5703125" style="2"/>
    <col min="6913" max="6913" width="28.85546875" style="2" customWidth="1"/>
    <col min="6914" max="6916" width="12.28515625" style="2" customWidth="1"/>
    <col min="6917" max="7168" width="9.5703125" style="2"/>
    <col min="7169" max="7169" width="28.85546875" style="2" customWidth="1"/>
    <col min="7170" max="7172" width="12.28515625" style="2" customWidth="1"/>
    <col min="7173" max="7424" width="9.5703125" style="2"/>
    <col min="7425" max="7425" width="28.85546875" style="2" customWidth="1"/>
    <col min="7426" max="7428" width="12.28515625" style="2" customWidth="1"/>
    <col min="7429" max="7680" width="9.5703125" style="2"/>
    <col min="7681" max="7681" width="28.85546875" style="2" customWidth="1"/>
    <col min="7682" max="7684" width="12.28515625" style="2" customWidth="1"/>
    <col min="7685" max="7936" width="9.5703125" style="2"/>
    <col min="7937" max="7937" width="28.85546875" style="2" customWidth="1"/>
    <col min="7938" max="7940" width="12.28515625" style="2" customWidth="1"/>
    <col min="7941" max="8192" width="9.5703125" style="2"/>
    <col min="8193" max="8193" width="28.85546875" style="2" customWidth="1"/>
    <col min="8194" max="8196" width="12.28515625" style="2" customWidth="1"/>
    <col min="8197" max="8448" width="9.5703125" style="2"/>
    <col min="8449" max="8449" width="28.85546875" style="2" customWidth="1"/>
    <col min="8450" max="8452" width="12.28515625" style="2" customWidth="1"/>
    <col min="8453" max="8704" width="9.5703125" style="2"/>
    <col min="8705" max="8705" width="28.85546875" style="2" customWidth="1"/>
    <col min="8706" max="8708" width="12.28515625" style="2" customWidth="1"/>
    <col min="8709" max="8960" width="9.5703125" style="2"/>
    <col min="8961" max="8961" width="28.85546875" style="2" customWidth="1"/>
    <col min="8962" max="8964" width="12.28515625" style="2" customWidth="1"/>
    <col min="8965" max="9216" width="9.5703125" style="2"/>
    <col min="9217" max="9217" width="28.85546875" style="2" customWidth="1"/>
    <col min="9218" max="9220" width="12.28515625" style="2" customWidth="1"/>
    <col min="9221" max="9472" width="9.5703125" style="2"/>
    <col min="9473" max="9473" width="28.85546875" style="2" customWidth="1"/>
    <col min="9474" max="9476" width="12.28515625" style="2" customWidth="1"/>
    <col min="9477" max="9728" width="9.5703125" style="2"/>
    <col min="9729" max="9729" width="28.85546875" style="2" customWidth="1"/>
    <col min="9730" max="9732" width="12.28515625" style="2" customWidth="1"/>
    <col min="9733" max="9984" width="9.5703125" style="2"/>
    <col min="9985" max="9985" width="28.85546875" style="2" customWidth="1"/>
    <col min="9986" max="9988" width="12.28515625" style="2" customWidth="1"/>
    <col min="9989" max="10240" width="9.5703125" style="2"/>
    <col min="10241" max="10241" width="28.85546875" style="2" customWidth="1"/>
    <col min="10242" max="10244" width="12.28515625" style="2" customWidth="1"/>
    <col min="10245" max="10496" width="9.5703125" style="2"/>
    <col min="10497" max="10497" width="28.85546875" style="2" customWidth="1"/>
    <col min="10498" max="10500" width="12.28515625" style="2" customWidth="1"/>
    <col min="10501" max="10752" width="9.5703125" style="2"/>
    <col min="10753" max="10753" width="28.85546875" style="2" customWidth="1"/>
    <col min="10754" max="10756" width="12.28515625" style="2" customWidth="1"/>
    <col min="10757" max="11008" width="9.5703125" style="2"/>
    <col min="11009" max="11009" width="28.85546875" style="2" customWidth="1"/>
    <col min="11010" max="11012" width="12.28515625" style="2" customWidth="1"/>
    <col min="11013" max="11264" width="9.5703125" style="2"/>
    <col min="11265" max="11265" width="28.85546875" style="2" customWidth="1"/>
    <col min="11266" max="11268" width="12.28515625" style="2" customWidth="1"/>
    <col min="11269" max="11520" width="9.5703125" style="2"/>
    <col min="11521" max="11521" width="28.85546875" style="2" customWidth="1"/>
    <col min="11522" max="11524" width="12.28515625" style="2" customWidth="1"/>
    <col min="11525" max="11776" width="9.5703125" style="2"/>
    <col min="11777" max="11777" width="28.85546875" style="2" customWidth="1"/>
    <col min="11778" max="11780" width="12.28515625" style="2" customWidth="1"/>
    <col min="11781" max="12032" width="9.5703125" style="2"/>
    <col min="12033" max="12033" width="28.85546875" style="2" customWidth="1"/>
    <col min="12034" max="12036" width="12.28515625" style="2" customWidth="1"/>
    <col min="12037" max="12288" width="9.5703125" style="2"/>
    <col min="12289" max="12289" width="28.85546875" style="2" customWidth="1"/>
    <col min="12290" max="12292" width="12.28515625" style="2" customWidth="1"/>
    <col min="12293" max="12544" width="9.5703125" style="2"/>
    <col min="12545" max="12545" width="28.85546875" style="2" customWidth="1"/>
    <col min="12546" max="12548" width="12.28515625" style="2" customWidth="1"/>
    <col min="12549" max="12800" width="9.5703125" style="2"/>
    <col min="12801" max="12801" width="28.85546875" style="2" customWidth="1"/>
    <col min="12802" max="12804" width="12.28515625" style="2" customWidth="1"/>
    <col min="12805" max="13056" width="9.5703125" style="2"/>
    <col min="13057" max="13057" width="28.85546875" style="2" customWidth="1"/>
    <col min="13058" max="13060" width="12.28515625" style="2" customWidth="1"/>
    <col min="13061" max="13312" width="9.5703125" style="2"/>
    <col min="13313" max="13313" width="28.85546875" style="2" customWidth="1"/>
    <col min="13314" max="13316" width="12.28515625" style="2" customWidth="1"/>
    <col min="13317" max="13568" width="9.5703125" style="2"/>
    <col min="13569" max="13569" width="28.85546875" style="2" customWidth="1"/>
    <col min="13570" max="13572" width="12.28515625" style="2" customWidth="1"/>
    <col min="13573" max="13824" width="9.5703125" style="2"/>
    <col min="13825" max="13825" width="28.85546875" style="2" customWidth="1"/>
    <col min="13826" max="13828" width="12.28515625" style="2" customWidth="1"/>
    <col min="13829" max="14080" width="9.5703125" style="2"/>
    <col min="14081" max="14081" width="28.85546875" style="2" customWidth="1"/>
    <col min="14082" max="14084" width="12.28515625" style="2" customWidth="1"/>
    <col min="14085" max="14336" width="9.5703125" style="2"/>
    <col min="14337" max="14337" width="28.85546875" style="2" customWidth="1"/>
    <col min="14338" max="14340" width="12.28515625" style="2" customWidth="1"/>
    <col min="14341" max="14592" width="9.5703125" style="2"/>
    <col min="14593" max="14593" width="28.85546875" style="2" customWidth="1"/>
    <col min="14594" max="14596" width="12.28515625" style="2" customWidth="1"/>
    <col min="14597" max="14848" width="9.5703125" style="2"/>
    <col min="14849" max="14849" width="28.85546875" style="2" customWidth="1"/>
    <col min="14850" max="14852" width="12.28515625" style="2" customWidth="1"/>
    <col min="14853" max="15104" width="9.5703125" style="2"/>
    <col min="15105" max="15105" width="28.85546875" style="2" customWidth="1"/>
    <col min="15106" max="15108" width="12.28515625" style="2" customWidth="1"/>
    <col min="15109" max="15360" width="9.5703125" style="2"/>
    <col min="15361" max="15361" width="28.85546875" style="2" customWidth="1"/>
    <col min="15362" max="15364" width="12.28515625" style="2" customWidth="1"/>
    <col min="15365" max="15616" width="9.5703125" style="2"/>
    <col min="15617" max="15617" width="28.85546875" style="2" customWidth="1"/>
    <col min="15618" max="15620" width="12.28515625" style="2" customWidth="1"/>
    <col min="15621" max="15872" width="9.5703125" style="2"/>
    <col min="15873" max="15873" width="28.85546875" style="2" customWidth="1"/>
    <col min="15874" max="15876" width="12.28515625" style="2" customWidth="1"/>
    <col min="15877" max="16128" width="9.5703125" style="2"/>
    <col min="16129" max="16129" width="28.85546875" style="2" customWidth="1"/>
    <col min="16130" max="16132" width="12.28515625" style="2" customWidth="1"/>
    <col min="16133" max="16384" width="9.5703125" style="2"/>
  </cols>
  <sheetData>
    <row r="1" spans="1:28" ht="20.100000000000001" customHeight="1">
      <c r="A1" s="1" t="s">
        <v>0</v>
      </c>
      <c r="F1" s="1" t="s">
        <v>0</v>
      </c>
      <c r="G1" s="1"/>
      <c r="H1" s="1"/>
      <c r="I1" s="1"/>
      <c r="K1" s="1" t="s">
        <v>0</v>
      </c>
      <c r="L1" s="1"/>
      <c r="M1" s="1"/>
      <c r="N1" s="1"/>
      <c r="O1" s="1"/>
      <c r="P1" s="1" t="s">
        <v>0</v>
      </c>
      <c r="Q1" s="1"/>
      <c r="R1" s="1"/>
      <c r="S1" s="1"/>
      <c r="U1" s="1" t="s">
        <v>0</v>
      </c>
      <c r="V1" s="1"/>
      <c r="W1" s="1"/>
      <c r="X1" s="1"/>
    </row>
    <row r="2" spans="1:28" ht="20.100000000000001" customHeight="1">
      <c r="A2" s="1" t="s">
        <v>19</v>
      </c>
      <c r="F2" s="1" t="s">
        <v>20</v>
      </c>
      <c r="G2" s="1"/>
      <c r="H2" s="1"/>
      <c r="I2" s="1"/>
      <c r="K2" s="1" t="s">
        <v>21</v>
      </c>
      <c r="L2" s="1"/>
      <c r="M2" s="1"/>
      <c r="N2" s="1"/>
      <c r="O2" s="1"/>
      <c r="P2" s="1" t="s">
        <v>22</v>
      </c>
      <c r="Q2" s="1"/>
      <c r="R2" s="1"/>
      <c r="S2" s="1"/>
      <c r="U2" s="1" t="s">
        <v>26</v>
      </c>
      <c r="V2" s="1"/>
      <c r="W2" s="1"/>
      <c r="X2" s="1"/>
    </row>
    <row r="3" spans="1:28" ht="20.100000000000001" customHeight="1">
      <c r="A3" s="3" t="s">
        <v>1</v>
      </c>
      <c r="B3" s="4" t="s">
        <v>2</v>
      </c>
      <c r="C3" s="4" t="s">
        <v>3</v>
      </c>
      <c r="D3" s="4" t="s">
        <v>4</v>
      </c>
      <c r="F3" s="32" t="s">
        <v>1</v>
      </c>
      <c r="G3" s="32" t="s">
        <v>2</v>
      </c>
      <c r="H3" s="32" t="s">
        <v>3</v>
      </c>
      <c r="I3" s="32" t="s">
        <v>4</v>
      </c>
      <c r="J3" s="29"/>
      <c r="K3" s="32" t="s">
        <v>1</v>
      </c>
      <c r="L3" s="32" t="s">
        <v>2</v>
      </c>
      <c r="M3" s="32" t="s">
        <v>3</v>
      </c>
      <c r="N3" s="32" t="s">
        <v>4</v>
      </c>
      <c r="O3" s="29"/>
      <c r="P3" s="32" t="s">
        <v>1</v>
      </c>
      <c r="Q3" s="32" t="s">
        <v>2</v>
      </c>
      <c r="R3" s="32" t="s">
        <v>3</v>
      </c>
      <c r="S3" s="32" t="s">
        <v>4</v>
      </c>
      <c r="U3" s="32" t="s">
        <v>1</v>
      </c>
      <c r="V3" s="32" t="s">
        <v>2</v>
      </c>
      <c r="W3" s="32" t="s">
        <v>3</v>
      </c>
      <c r="X3" s="32" t="s">
        <v>4</v>
      </c>
    </row>
    <row r="4" spans="1:28" ht="20.100000000000001" customHeight="1">
      <c r="B4" s="16"/>
      <c r="C4" s="17" t="s">
        <v>5</v>
      </c>
      <c r="D4" s="17"/>
      <c r="F4" s="1"/>
      <c r="G4" s="1"/>
      <c r="H4" s="1" t="s">
        <v>5</v>
      </c>
      <c r="I4" s="1"/>
      <c r="K4" s="1"/>
      <c r="L4" s="1"/>
      <c r="M4" s="1" t="s">
        <v>5</v>
      </c>
      <c r="N4" s="1"/>
      <c r="P4" s="1"/>
      <c r="Q4" s="1"/>
      <c r="R4" s="1" t="s">
        <v>5</v>
      </c>
      <c r="S4" s="1"/>
      <c r="U4" s="1"/>
      <c r="V4" s="1"/>
      <c r="W4" s="1" t="s">
        <v>5</v>
      </c>
      <c r="X4" s="1"/>
      <c r="Y4" s="2" t="s">
        <v>25</v>
      </c>
    </row>
    <row r="5" spans="1:28" ht="20.100000000000001" customHeight="1">
      <c r="A5" s="5" t="s">
        <v>6</v>
      </c>
      <c r="B5" s="6">
        <f>SUM(B6)+B11</f>
        <v>473579</v>
      </c>
      <c r="C5" s="6">
        <f t="shared" ref="C5:D5" si="0">SUM(C6)+C11</f>
        <v>227120</v>
      </c>
      <c r="D5" s="6">
        <f t="shared" si="0"/>
        <v>246459</v>
      </c>
      <c r="F5" s="22" t="s">
        <v>6</v>
      </c>
      <c r="G5" s="23">
        <f>SUM(G6)+G11</f>
        <v>474375</v>
      </c>
      <c r="H5" s="23">
        <f t="shared" ref="H5:I5" si="1">SUM(H6)+H11</f>
        <v>227475</v>
      </c>
      <c r="I5" s="23">
        <f t="shared" si="1"/>
        <v>246900</v>
      </c>
      <c r="K5" s="22" t="s">
        <v>6</v>
      </c>
      <c r="L5" s="23">
        <v>475185</v>
      </c>
      <c r="M5" s="23">
        <v>227834</v>
      </c>
      <c r="N5" s="23">
        <v>247351</v>
      </c>
      <c r="P5" s="22" t="s">
        <v>6</v>
      </c>
      <c r="Q5" s="23">
        <v>475977</v>
      </c>
      <c r="R5" s="23">
        <v>228174</v>
      </c>
      <c r="S5" s="23">
        <v>247803</v>
      </c>
      <c r="U5" s="22" t="s">
        <v>6</v>
      </c>
      <c r="V5" s="33">
        <f>SUM(V6+V11)</f>
        <v>474780</v>
      </c>
      <c r="W5" s="33">
        <f t="shared" ref="W5:Z5" si="2">SUM(W6+W11)</f>
        <v>227651</v>
      </c>
      <c r="X5" s="33">
        <f>SUM(X6+X11)</f>
        <v>247129</v>
      </c>
      <c r="Y5" s="33">
        <f t="shared" si="2"/>
        <v>474780</v>
      </c>
      <c r="Z5" s="33">
        <f t="shared" si="2"/>
        <v>0</v>
      </c>
      <c r="AA5" s="19"/>
      <c r="AB5" s="19"/>
    </row>
    <row r="6" spans="1:28" ht="20.100000000000001" customHeight="1">
      <c r="A6" s="7" t="s">
        <v>7</v>
      </c>
      <c r="B6" s="8">
        <v>321058</v>
      </c>
      <c r="C6" s="8">
        <v>175620</v>
      </c>
      <c r="D6" s="8">
        <v>145438</v>
      </c>
      <c r="F6" s="2" t="s">
        <v>7</v>
      </c>
      <c r="G6" s="19">
        <v>326648</v>
      </c>
      <c r="H6" s="19">
        <v>174790</v>
      </c>
      <c r="I6" s="19">
        <v>151858</v>
      </c>
      <c r="K6" s="2" t="s">
        <v>7</v>
      </c>
      <c r="L6" s="19">
        <v>318904</v>
      </c>
      <c r="M6" s="19">
        <v>173771</v>
      </c>
      <c r="N6" s="19">
        <v>145133</v>
      </c>
      <c r="P6" s="2" t="s">
        <v>7</v>
      </c>
      <c r="Q6" s="19">
        <v>319846</v>
      </c>
      <c r="R6" s="19">
        <v>177424</v>
      </c>
      <c r="S6" s="19">
        <v>142422</v>
      </c>
      <c r="U6" s="2" t="s">
        <v>7</v>
      </c>
      <c r="V6" s="34">
        <f>SUM(V7+V10)</f>
        <v>321615</v>
      </c>
      <c r="W6" s="34">
        <f t="shared" ref="W6" si="3">SUM(W7+W10)</f>
        <v>175401</v>
      </c>
      <c r="X6" s="34">
        <f>SUM(X7+X10)</f>
        <v>146214</v>
      </c>
      <c r="Y6" s="19">
        <f t="shared" ref="Y6:Y15" si="4">SUM(W6:X6)</f>
        <v>321615</v>
      </c>
      <c r="Z6" s="19">
        <f>Y6-V6</f>
        <v>0</v>
      </c>
    </row>
    <row r="7" spans="1:28" ht="20.100000000000001" customHeight="1">
      <c r="A7" s="7" t="s">
        <v>8</v>
      </c>
      <c r="B7" s="8">
        <f>SUM(B8:B9)</f>
        <v>321058</v>
      </c>
      <c r="C7" s="8">
        <f t="shared" ref="C7:D7" si="5">SUM(C8:C9)</f>
        <v>175620</v>
      </c>
      <c r="D7" s="8">
        <f t="shared" si="5"/>
        <v>145438</v>
      </c>
      <c r="F7" s="2" t="s">
        <v>8</v>
      </c>
      <c r="G7" s="19">
        <f>SUM(G8:G9)</f>
        <v>326648</v>
      </c>
      <c r="H7" s="19">
        <f t="shared" ref="H7:I7" si="6">SUM(H8:H9)</f>
        <v>174790</v>
      </c>
      <c r="I7" s="19">
        <f t="shared" si="6"/>
        <v>151858</v>
      </c>
      <c r="K7" s="2" t="s">
        <v>8</v>
      </c>
      <c r="L7" s="19">
        <v>318904</v>
      </c>
      <c r="M7" s="19">
        <v>173771</v>
      </c>
      <c r="N7" s="19">
        <v>145133</v>
      </c>
      <c r="P7" s="2" t="s">
        <v>8</v>
      </c>
      <c r="Q7" s="19">
        <v>319846</v>
      </c>
      <c r="R7" s="19">
        <v>177424</v>
      </c>
      <c r="S7" s="19">
        <v>142422</v>
      </c>
      <c r="U7" s="2" t="s">
        <v>8</v>
      </c>
      <c r="V7" s="34">
        <f>SUM(V8:V9)</f>
        <v>321615</v>
      </c>
      <c r="W7" s="34">
        <f t="shared" ref="W7" si="7">SUM(W8:W9)</f>
        <v>175401</v>
      </c>
      <c r="X7" s="34">
        <f>SUM(X8:X9)</f>
        <v>146214</v>
      </c>
      <c r="Y7" s="19">
        <f t="shared" si="4"/>
        <v>321615</v>
      </c>
      <c r="Z7" s="19">
        <f t="shared" ref="Z7:Z15" si="8">Y7-V7</f>
        <v>0</v>
      </c>
    </row>
    <row r="8" spans="1:28" ht="20.100000000000001" customHeight="1">
      <c r="A8" s="7" t="s">
        <v>9</v>
      </c>
      <c r="B8" s="8">
        <v>309001</v>
      </c>
      <c r="C8" s="8">
        <v>169345</v>
      </c>
      <c r="D8" s="8">
        <v>139656</v>
      </c>
      <c r="F8" s="2" t="s">
        <v>9</v>
      </c>
      <c r="G8" s="19">
        <v>316375</v>
      </c>
      <c r="H8" s="19">
        <v>169307</v>
      </c>
      <c r="I8" s="19">
        <v>147068</v>
      </c>
      <c r="K8" s="2" t="s">
        <v>9</v>
      </c>
      <c r="L8" s="19">
        <v>301460</v>
      </c>
      <c r="M8" s="19">
        <v>163834</v>
      </c>
      <c r="N8" s="19">
        <v>137626</v>
      </c>
      <c r="P8" s="2" t="s">
        <v>9</v>
      </c>
      <c r="Q8" s="19">
        <v>311095</v>
      </c>
      <c r="R8" s="19">
        <v>173092</v>
      </c>
      <c r="S8" s="19">
        <v>138003</v>
      </c>
      <c r="U8" s="2" t="s">
        <v>9</v>
      </c>
      <c r="V8" s="34">
        <v>309483</v>
      </c>
      <c r="W8" s="34">
        <v>168895</v>
      </c>
      <c r="X8" s="34">
        <v>140588</v>
      </c>
      <c r="Y8" s="19">
        <f t="shared" si="4"/>
        <v>309483</v>
      </c>
      <c r="Z8" s="19">
        <f t="shared" si="8"/>
        <v>0</v>
      </c>
    </row>
    <row r="9" spans="1:28" ht="20.100000000000001" customHeight="1">
      <c r="A9" s="7" t="s">
        <v>10</v>
      </c>
      <c r="B9" s="8">
        <v>12057</v>
      </c>
      <c r="C9" s="8">
        <v>6275</v>
      </c>
      <c r="D9" s="8">
        <v>5782</v>
      </c>
      <c r="F9" s="2" t="s">
        <v>10</v>
      </c>
      <c r="G9" s="19">
        <v>10273</v>
      </c>
      <c r="H9" s="19">
        <v>5483</v>
      </c>
      <c r="I9" s="19">
        <v>4790</v>
      </c>
      <c r="K9" s="2" t="s">
        <v>10</v>
      </c>
      <c r="L9" s="19">
        <v>17444</v>
      </c>
      <c r="M9" s="19">
        <v>9937</v>
      </c>
      <c r="N9" s="19">
        <v>7507</v>
      </c>
      <c r="P9" s="2" t="s">
        <v>10</v>
      </c>
      <c r="Q9" s="19">
        <v>8751</v>
      </c>
      <c r="R9" s="19">
        <v>4332</v>
      </c>
      <c r="S9" s="19">
        <v>4419</v>
      </c>
      <c r="U9" s="2" t="s">
        <v>10</v>
      </c>
      <c r="V9" s="34">
        <v>12132</v>
      </c>
      <c r="W9" s="34">
        <v>6506</v>
      </c>
      <c r="X9" s="34">
        <v>5626</v>
      </c>
      <c r="Y9" s="19">
        <f t="shared" si="4"/>
        <v>12132</v>
      </c>
      <c r="Z9" s="19">
        <f t="shared" si="8"/>
        <v>0</v>
      </c>
    </row>
    <row r="10" spans="1:28" ht="20.100000000000001" customHeight="1">
      <c r="A10" s="7" t="s">
        <v>11</v>
      </c>
      <c r="B10" s="8">
        <v>0</v>
      </c>
      <c r="C10" s="8">
        <v>0</v>
      </c>
      <c r="D10" s="8">
        <v>0</v>
      </c>
      <c r="F10" s="2" t="s">
        <v>11</v>
      </c>
      <c r="G10" s="19">
        <v>0</v>
      </c>
      <c r="H10" s="19">
        <v>0</v>
      </c>
      <c r="I10" s="19">
        <v>0</v>
      </c>
      <c r="K10" s="2" t="s">
        <v>11</v>
      </c>
      <c r="L10" s="19">
        <v>0</v>
      </c>
      <c r="M10" s="19">
        <v>0</v>
      </c>
      <c r="N10" s="19">
        <v>0</v>
      </c>
      <c r="P10" s="2" t="s">
        <v>11</v>
      </c>
      <c r="Q10" s="19">
        <v>0</v>
      </c>
      <c r="R10" s="19">
        <v>0</v>
      </c>
      <c r="S10" s="19">
        <v>0</v>
      </c>
      <c r="U10" s="2" t="s">
        <v>11</v>
      </c>
      <c r="V10" s="46">
        <v>0</v>
      </c>
      <c r="W10" s="46">
        <v>0</v>
      </c>
      <c r="X10" s="46">
        <v>0</v>
      </c>
      <c r="Y10" s="19">
        <f t="shared" si="4"/>
        <v>0</v>
      </c>
      <c r="Z10" s="19">
        <f t="shared" si="8"/>
        <v>0</v>
      </c>
    </row>
    <row r="11" spans="1:28" ht="20.100000000000001" customHeight="1">
      <c r="A11" s="7" t="s">
        <v>12</v>
      </c>
      <c r="B11" s="8">
        <f>SUM(B12:B15)</f>
        <v>152521</v>
      </c>
      <c r="C11" s="8">
        <f t="shared" ref="C11:D11" si="9">SUM(C12:C15)</f>
        <v>51500</v>
      </c>
      <c r="D11" s="8">
        <f t="shared" si="9"/>
        <v>101021</v>
      </c>
      <c r="E11" s="9"/>
      <c r="F11" s="9" t="s">
        <v>12</v>
      </c>
      <c r="G11" s="20">
        <f>SUM(G12:G15)</f>
        <v>147727</v>
      </c>
      <c r="H11" s="20">
        <f t="shared" ref="H11:I11" si="10">SUM(H12:H15)</f>
        <v>52685</v>
      </c>
      <c r="I11" s="20">
        <f t="shared" si="10"/>
        <v>95042</v>
      </c>
      <c r="J11" s="9"/>
      <c r="K11" s="9" t="s">
        <v>12</v>
      </c>
      <c r="L11" s="19">
        <f>SUM(L12:L15)</f>
        <v>156280</v>
      </c>
      <c r="M11" s="19">
        <f>SUM(M12:M15)</f>
        <v>54062</v>
      </c>
      <c r="N11" s="19">
        <f>SUM(N12:N15)</f>
        <v>102218</v>
      </c>
      <c r="P11" s="2" t="s">
        <v>12</v>
      </c>
      <c r="Q11" s="19">
        <f>SUM(Q12:Q15)</f>
        <v>156131</v>
      </c>
      <c r="R11" s="19">
        <f>SUM(R12:R15)</f>
        <v>50750</v>
      </c>
      <c r="S11" s="19">
        <f>SUM(S12:S15)</f>
        <v>105381</v>
      </c>
      <c r="U11" s="2" t="s">
        <v>12</v>
      </c>
      <c r="V11" s="34">
        <f>SUM(V12:V15)</f>
        <v>153165</v>
      </c>
      <c r="W11" s="34">
        <f t="shared" ref="W11:X11" si="11">SUM(W12:W15)</f>
        <v>52250</v>
      </c>
      <c r="X11" s="34">
        <f t="shared" si="11"/>
        <v>100915</v>
      </c>
      <c r="Y11" s="34">
        <f t="shared" ref="Y11:Z11" si="12">SUM(Y12:Y15)</f>
        <v>153165</v>
      </c>
      <c r="Z11" s="34">
        <f t="shared" si="12"/>
        <v>0</v>
      </c>
    </row>
    <row r="12" spans="1:28" ht="20.100000000000001" customHeight="1">
      <c r="A12" s="7" t="s">
        <v>13</v>
      </c>
      <c r="B12" s="8">
        <v>36582</v>
      </c>
      <c r="C12" s="8">
        <v>114</v>
      </c>
      <c r="D12" s="8">
        <v>36468</v>
      </c>
      <c r="E12" s="9"/>
      <c r="F12" s="9" t="s">
        <v>13</v>
      </c>
      <c r="G12" s="20">
        <v>38868</v>
      </c>
      <c r="H12" s="20">
        <v>145</v>
      </c>
      <c r="I12" s="20">
        <v>38723</v>
      </c>
      <c r="J12" s="9"/>
      <c r="K12" s="9" t="s">
        <v>13</v>
      </c>
      <c r="L12" s="19">
        <v>41394</v>
      </c>
      <c r="M12" s="19">
        <v>801</v>
      </c>
      <c r="N12" s="19">
        <v>40593</v>
      </c>
      <c r="P12" s="2" t="s">
        <v>13</v>
      </c>
      <c r="Q12" s="19">
        <v>40674</v>
      </c>
      <c r="R12" s="19">
        <v>46</v>
      </c>
      <c r="S12" s="19">
        <v>40628</v>
      </c>
      <c r="U12" s="2" t="s">
        <v>13</v>
      </c>
      <c r="V12" s="34">
        <v>39380</v>
      </c>
      <c r="W12" s="34">
        <v>277</v>
      </c>
      <c r="X12" s="34">
        <v>39103</v>
      </c>
      <c r="Y12" s="19">
        <f t="shared" si="4"/>
        <v>39380</v>
      </c>
      <c r="Z12" s="19">
        <f t="shared" si="8"/>
        <v>0</v>
      </c>
    </row>
    <row r="13" spans="1:28" ht="20.100000000000001" customHeight="1">
      <c r="A13" s="7" t="s">
        <v>14</v>
      </c>
      <c r="B13" s="8">
        <v>52404</v>
      </c>
      <c r="C13" s="8">
        <v>20993</v>
      </c>
      <c r="D13" s="8">
        <v>31411</v>
      </c>
      <c r="E13" s="9"/>
      <c r="F13" s="9" t="s">
        <v>14</v>
      </c>
      <c r="G13" s="20">
        <v>48684</v>
      </c>
      <c r="H13" s="20">
        <v>22965</v>
      </c>
      <c r="I13" s="20">
        <v>25719</v>
      </c>
      <c r="J13" s="9"/>
      <c r="K13" s="9" t="s">
        <v>14</v>
      </c>
      <c r="L13" s="19">
        <v>50745</v>
      </c>
      <c r="M13" s="19">
        <v>23071</v>
      </c>
      <c r="N13" s="19">
        <v>27674</v>
      </c>
      <c r="P13" s="2" t="s">
        <v>14</v>
      </c>
      <c r="Q13" s="19">
        <v>51472</v>
      </c>
      <c r="R13" s="19">
        <v>20419</v>
      </c>
      <c r="S13" s="19">
        <v>31053</v>
      </c>
      <c r="U13" s="2" t="s">
        <v>14</v>
      </c>
      <c r="V13" s="34">
        <v>50826</v>
      </c>
      <c r="W13" s="34">
        <v>21862</v>
      </c>
      <c r="X13" s="34">
        <v>28964</v>
      </c>
      <c r="Y13" s="19">
        <f t="shared" si="4"/>
        <v>50826</v>
      </c>
      <c r="Z13" s="19">
        <f t="shared" si="8"/>
        <v>0</v>
      </c>
    </row>
    <row r="14" spans="1:28" ht="20.100000000000001" customHeight="1">
      <c r="A14" s="2" t="s">
        <v>24</v>
      </c>
      <c r="B14" s="8">
        <v>0</v>
      </c>
      <c r="C14" s="8">
        <v>0</v>
      </c>
      <c r="D14" s="8">
        <v>0</v>
      </c>
      <c r="E14" s="9"/>
      <c r="F14" s="2" t="s">
        <v>24</v>
      </c>
      <c r="G14" s="20">
        <v>0</v>
      </c>
      <c r="H14" s="20">
        <v>0</v>
      </c>
      <c r="I14" s="20">
        <v>0</v>
      </c>
      <c r="J14" s="9"/>
      <c r="K14" s="2" t="s">
        <v>24</v>
      </c>
      <c r="L14" s="19">
        <v>0</v>
      </c>
      <c r="M14" s="19">
        <v>0</v>
      </c>
      <c r="N14" s="19">
        <v>0</v>
      </c>
      <c r="P14" s="2" t="s">
        <v>24</v>
      </c>
      <c r="Q14" s="45">
        <v>55840</v>
      </c>
      <c r="R14" s="45">
        <v>25439</v>
      </c>
      <c r="S14" s="45">
        <v>30401</v>
      </c>
      <c r="U14" s="2" t="s">
        <v>24</v>
      </c>
      <c r="V14" s="34">
        <v>13960</v>
      </c>
      <c r="W14" s="34">
        <v>6360</v>
      </c>
      <c r="X14" s="34">
        <v>7600</v>
      </c>
      <c r="Y14" s="19">
        <f t="shared" si="4"/>
        <v>13960</v>
      </c>
      <c r="Z14" s="19">
        <f t="shared" si="8"/>
        <v>0</v>
      </c>
    </row>
    <row r="15" spans="1:28" ht="20.100000000000001" customHeight="1">
      <c r="A15" s="10" t="s">
        <v>23</v>
      </c>
      <c r="B15" s="8">
        <v>63535</v>
      </c>
      <c r="C15" s="8">
        <v>30393</v>
      </c>
      <c r="D15" s="8">
        <v>33142</v>
      </c>
      <c r="E15" s="9"/>
      <c r="F15" s="9" t="s">
        <v>23</v>
      </c>
      <c r="G15" s="20">
        <v>60175</v>
      </c>
      <c r="H15" s="20">
        <v>29575</v>
      </c>
      <c r="I15" s="20">
        <v>30600</v>
      </c>
      <c r="J15" s="9"/>
      <c r="K15" s="9" t="s">
        <v>23</v>
      </c>
      <c r="L15" s="19">
        <v>64141</v>
      </c>
      <c r="M15" s="19">
        <v>30190</v>
      </c>
      <c r="N15" s="19">
        <v>33951</v>
      </c>
      <c r="P15" s="2" t="s">
        <v>23</v>
      </c>
      <c r="Q15" s="45">
        <v>8145</v>
      </c>
      <c r="R15" s="45">
        <v>4846</v>
      </c>
      <c r="S15" s="45">
        <v>3299</v>
      </c>
      <c r="U15" s="2" t="s">
        <v>23</v>
      </c>
      <c r="V15" s="34">
        <v>48999</v>
      </c>
      <c r="W15" s="34">
        <v>23751</v>
      </c>
      <c r="X15" s="34">
        <v>25248</v>
      </c>
      <c r="Y15" s="19">
        <f t="shared" si="4"/>
        <v>48999</v>
      </c>
      <c r="Z15" s="19">
        <f t="shared" si="8"/>
        <v>0</v>
      </c>
    </row>
    <row r="16" spans="1:28" ht="20.100000000000001" customHeight="1">
      <c r="C16" s="18" t="s">
        <v>16</v>
      </c>
      <c r="E16" s="9"/>
      <c r="H16" s="31" t="s">
        <v>16</v>
      </c>
      <c r="J16" s="26"/>
      <c r="M16" s="18" t="s">
        <v>16</v>
      </c>
      <c r="P16" s="1"/>
      <c r="Q16" s="1"/>
      <c r="R16" s="18" t="s">
        <v>16</v>
      </c>
      <c r="S16" s="1"/>
      <c r="U16" s="1"/>
      <c r="V16" s="35"/>
      <c r="W16" s="36" t="s">
        <v>16</v>
      </c>
      <c r="X16" s="35"/>
    </row>
    <row r="17" spans="1:29" ht="20.100000000000001" customHeight="1">
      <c r="A17" s="5" t="s">
        <v>6</v>
      </c>
      <c r="B17" s="11">
        <f>SUM(B18+B23)</f>
        <v>100</v>
      </c>
      <c r="C17" s="11">
        <f t="shared" ref="C17:D17" si="13">SUM(C18+C23)</f>
        <v>100</v>
      </c>
      <c r="D17" s="11">
        <f t="shared" si="13"/>
        <v>100</v>
      </c>
      <c r="F17" s="24" t="s">
        <v>6</v>
      </c>
      <c r="G17" s="25">
        <f>SUM(G18+G23)</f>
        <v>100</v>
      </c>
      <c r="H17" s="25">
        <f t="shared" ref="H17:I17" si="14">SUM(H18+H23)</f>
        <v>100</v>
      </c>
      <c r="I17" s="25">
        <f t="shared" si="14"/>
        <v>100</v>
      </c>
      <c r="K17" s="27" t="s">
        <v>6</v>
      </c>
      <c r="L17" s="28">
        <f>SUM(L18+L23)</f>
        <v>99.999789555646743</v>
      </c>
      <c r="M17" s="28">
        <f t="shared" ref="M17:N17" si="15">SUM(M18+M23)</f>
        <v>99.999561083947086</v>
      </c>
      <c r="N17" s="28">
        <f t="shared" si="15"/>
        <v>100</v>
      </c>
      <c r="P17" s="22" t="s">
        <v>6</v>
      </c>
      <c r="Q17" s="28">
        <f>SUM(Q18+Q23)</f>
        <v>100</v>
      </c>
      <c r="R17" s="28">
        <f t="shared" ref="R17" si="16">SUM(R18+R23)</f>
        <v>100.00000000000001</v>
      </c>
      <c r="S17" s="28">
        <f>SUM(S18+S23)</f>
        <v>100</v>
      </c>
      <c r="U17" s="22" t="s">
        <v>6</v>
      </c>
      <c r="V17" s="37">
        <f>SUM(V18+V23)</f>
        <v>100</v>
      </c>
      <c r="W17" s="37">
        <f t="shared" ref="W17:X17" si="17">SUM(W18+W23)</f>
        <v>100</v>
      </c>
      <c r="X17" s="37">
        <f t="shared" si="17"/>
        <v>100</v>
      </c>
    </row>
    <row r="18" spans="1:29" ht="20.100000000000001" customHeight="1">
      <c r="A18" s="7" t="s">
        <v>7</v>
      </c>
      <c r="B18" s="12">
        <f t="shared" ref="B18:B25" si="18">B6/$B$5*100</f>
        <v>67.793968904871207</v>
      </c>
      <c r="C18" s="12">
        <f t="shared" ref="C18:C25" si="19">C6/$C$5*100</f>
        <v>77.324762240225425</v>
      </c>
      <c r="D18" s="12">
        <f t="shared" ref="D18:D25" si="20">D6/$D$5*100</f>
        <v>59.011032260944006</v>
      </c>
      <c r="F18" s="13" t="s">
        <v>7</v>
      </c>
      <c r="G18" s="13">
        <f>G6/$G$5*100</f>
        <v>68.858603425559949</v>
      </c>
      <c r="H18" s="13">
        <f>H6/$H$5*100</f>
        <v>76.8392131003407</v>
      </c>
      <c r="I18" s="13">
        <f>I6/$I$5*100</f>
        <v>61.505872823005269</v>
      </c>
      <c r="K18" s="2" t="s">
        <v>7</v>
      </c>
      <c r="L18" s="40">
        <f>L6/$L$5*100</f>
        <v>67.111546029441158</v>
      </c>
      <c r="M18" s="40">
        <f>M6/$M$5*100</f>
        <v>76.270881431217461</v>
      </c>
      <c r="N18" s="40">
        <f>N6/$N$5*100</f>
        <v>58.674919446454631</v>
      </c>
      <c r="P18" s="2" t="s">
        <v>7</v>
      </c>
      <c r="Q18" s="40">
        <f>Q6/$Q$5*100</f>
        <v>67.197784766911013</v>
      </c>
      <c r="R18" s="40">
        <f>R6/$R$5*100</f>
        <v>77.758202073855927</v>
      </c>
      <c r="S18" s="40">
        <f>S6/$S$5*100</f>
        <v>57.473880461495618</v>
      </c>
      <c r="U18" s="2" t="s">
        <v>7</v>
      </c>
      <c r="V18" s="38">
        <f>V6/$V$5*100</f>
        <v>67.739795273600407</v>
      </c>
      <c r="W18" s="38">
        <f>W6/$W$5*100</f>
        <v>77.048200974298382</v>
      </c>
      <c r="X18" s="38">
        <f>X6/$X$5*100</f>
        <v>59.165051450861696</v>
      </c>
    </row>
    <row r="19" spans="1:29" ht="20.100000000000001" customHeight="1">
      <c r="A19" s="7" t="s">
        <v>8</v>
      </c>
      <c r="B19" s="12">
        <f t="shared" si="18"/>
        <v>67.793968904871207</v>
      </c>
      <c r="C19" s="12">
        <f t="shared" si="19"/>
        <v>77.324762240225425</v>
      </c>
      <c r="D19" s="12">
        <f t="shared" si="20"/>
        <v>59.011032260944006</v>
      </c>
      <c r="F19" s="13" t="s">
        <v>8</v>
      </c>
      <c r="G19" s="13">
        <f>G7/$G$5*100</f>
        <v>68.858603425559949</v>
      </c>
      <c r="H19" s="13">
        <f>H7/$H$5*100</f>
        <v>76.8392131003407</v>
      </c>
      <c r="I19" s="13">
        <f>I7/$I$5*100</f>
        <v>61.505872823005269</v>
      </c>
      <c r="K19" s="2" t="s">
        <v>8</v>
      </c>
      <c r="L19" s="40">
        <f>L7/$L$5*100</f>
        <v>67.111546029441158</v>
      </c>
      <c r="M19" s="40">
        <f>M7/$M$5*100</f>
        <v>76.270881431217461</v>
      </c>
      <c r="N19" s="40">
        <f>N7/$N$5*100</f>
        <v>58.674919446454631</v>
      </c>
      <c r="P19" s="2" t="s">
        <v>8</v>
      </c>
      <c r="Q19" s="40">
        <f>Q7/$Q$5*100</f>
        <v>67.197784766911013</v>
      </c>
      <c r="R19" s="40">
        <f>R7/$R$5*100</f>
        <v>77.758202073855927</v>
      </c>
      <c r="S19" s="40">
        <f>S7/$S$5*100</f>
        <v>57.473880461495618</v>
      </c>
      <c r="U19" s="2" t="s">
        <v>8</v>
      </c>
      <c r="V19" s="38">
        <f t="shared" ref="V19:V27" si="21">V7/$V$5*100</f>
        <v>67.739795273600407</v>
      </c>
      <c r="W19" s="38">
        <f t="shared" ref="W19:W27" si="22">W7/$W$5*100</f>
        <v>77.048200974298382</v>
      </c>
      <c r="X19" s="38">
        <f t="shared" ref="X19:X22" si="23">X7/$X$5*100</f>
        <v>59.165051450861696</v>
      </c>
    </row>
    <row r="20" spans="1:29" ht="20.100000000000001" customHeight="1">
      <c r="A20" s="7" t="s">
        <v>9</v>
      </c>
      <c r="B20" s="12">
        <f t="shared" si="18"/>
        <v>65.248036758386675</v>
      </c>
      <c r="C20" s="12">
        <f t="shared" si="19"/>
        <v>74.561905600563577</v>
      </c>
      <c r="D20" s="12">
        <f t="shared" si="20"/>
        <v>56.665003103964551</v>
      </c>
      <c r="F20" s="2" t="s">
        <v>9</v>
      </c>
      <c r="G20" s="13">
        <f>G8/$G$5*100</f>
        <v>66.693017127799735</v>
      </c>
      <c r="H20" s="13">
        <f>H8/$H$5*100</f>
        <v>74.428838333882837</v>
      </c>
      <c r="I20" s="13">
        <f>I8/$I$5*100</f>
        <v>59.565816119886591</v>
      </c>
      <c r="K20" s="2" t="s">
        <v>9</v>
      </c>
      <c r="L20" s="40">
        <f>L8/$L$5*100</f>
        <v>63.440554731315167</v>
      </c>
      <c r="M20" s="40">
        <f>M8/$M$5*100</f>
        <v>71.90937261339397</v>
      </c>
      <c r="N20" s="40">
        <f>N8/$N$5*100</f>
        <v>55.639961027042538</v>
      </c>
      <c r="P20" s="2" t="s">
        <v>9</v>
      </c>
      <c r="Q20" s="40">
        <f>Q8/$Q$5*100</f>
        <v>65.359250552022473</v>
      </c>
      <c r="R20" s="40">
        <f>R8/$R$5*100</f>
        <v>75.859650968120818</v>
      </c>
      <c r="S20" s="40">
        <f>S8/$S$5*100</f>
        <v>55.690609072529384</v>
      </c>
      <c r="U20" s="2" t="s">
        <v>9</v>
      </c>
      <c r="V20" s="38">
        <f t="shared" si="21"/>
        <v>65.184506508277522</v>
      </c>
      <c r="W20" s="38">
        <f t="shared" si="22"/>
        <v>74.190317635327759</v>
      </c>
      <c r="X20" s="38">
        <f t="shared" si="23"/>
        <v>56.888507621525598</v>
      </c>
    </row>
    <row r="21" spans="1:29" ht="20.100000000000001" customHeight="1">
      <c r="A21" s="7" t="s">
        <v>10</v>
      </c>
      <c r="B21" s="12">
        <f t="shared" si="18"/>
        <v>2.5459321464845361</v>
      </c>
      <c r="C21" s="12">
        <f t="shared" si="19"/>
        <v>2.7628566396618526</v>
      </c>
      <c r="D21" s="12">
        <f t="shared" si="20"/>
        <v>2.3460291569794571</v>
      </c>
      <c r="F21" s="2" t="s">
        <v>10</v>
      </c>
      <c r="G21" s="13">
        <f>G9/$G$5*100</f>
        <v>2.1655862977602109</v>
      </c>
      <c r="H21" s="13">
        <f>H9/$H$5*100</f>
        <v>2.4103747664578528</v>
      </c>
      <c r="I21" s="13">
        <f>I9/$I$5*100</f>
        <v>1.9400567031186717</v>
      </c>
      <c r="K21" s="2" t="s">
        <v>10</v>
      </c>
      <c r="L21" s="40">
        <f>L9/$L$5*100</f>
        <v>3.6709912981259931</v>
      </c>
      <c r="M21" s="40">
        <f>M9/$M$5*100</f>
        <v>4.3615088178235037</v>
      </c>
      <c r="N21" s="40">
        <f>N9/$N$5*100</f>
        <v>3.0349584194120904</v>
      </c>
      <c r="P21" s="2" t="s">
        <v>10</v>
      </c>
      <c r="Q21" s="40">
        <f>Q9/$Q$5*100</f>
        <v>1.8385342148885344</v>
      </c>
      <c r="R21" s="40">
        <f>R9/$R$5*100</f>
        <v>1.8985511057350968</v>
      </c>
      <c r="S21" s="40">
        <f>S9/$S$5*100</f>
        <v>1.7832713889662355</v>
      </c>
      <c r="U21" s="2" t="s">
        <v>10</v>
      </c>
      <c r="V21" s="38">
        <f t="shared" si="21"/>
        <v>2.5552887653228864</v>
      </c>
      <c r="W21" s="38">
        <f t="shared" si="22"/>
        <v>2.8578833389706171</v>
      </c>
      <c r="X21" s="38">
        <f t="shared" si="23"/>
        <v>2.2765438293360956</v>
      </c>
    </row>
    <row r="22" spans="1:29" ht="20.100000000000001" customHeight="1">
      <c r="A22" s="7" t="s">
        <v>11</v>
      </c>
      <c r="B22" s="12">
        <f t="shared" si="18"/>
        <v>0</v>
      </c>
      <c r="C22" s="12">
        <f t="shared" si="19"/>
        <v>0</v>
      </c>
      <c r="D22" s="12">
        <f t="shared" si="20"/>
        <v>0</v>
      </c>
      <c r="F22" s="2" t="s">
        <v>11</v>
      </c>
      <c r="G22" s="44">
        <v>0</v>
      </c>
      <c r="H22" s="44">
        <v>0</v>
      </c>
      <c r="I22" s="44">
        <v>0</v>
      </c>
      <c r="K22" s="2" t="s">
        <v>11</v>
      </c>
      <c r="L22" s="41">
        <v>0</v>
      </c>
      <c r="M22" s="41">
        <v>0</v>
      </c>
      <c r="N22" s="41">
        <v>0</v>
      </c>
      <c r="P22" s="2" t="s">
        <v>11</v>
      </c>
      <c r="Q22" s="41">
        <v>0</v>
      </c>
      <c r="R22" s="41">
        <v>0</v>
      </c>
      <c r="S22" s="41">
        <v>0</v>
      </c>
      <c r="U22" s="2" t="s">
        <v>11</v>
      </c>
      <c r="V22" s="38">
        <f t="shared" si="21"/>
        <v>0</v>
      </c>
      <c r="W22" s="38">
        <f t="shared" si="22"/>
        <v>0</v>
      </c>
      <c r="X22" s="38">
        <f t="shared" si="23"/>
        <v>0</v>
      </c>
    </row>
    <row r="23" spans="1:29" ht="20.100000000000001" customHeight="1">
      <c r="A23" s="7" t="s">
        <v>12</v>
      </c>
      <c r="B23" s="12">
        <f t="shared" si="18"/>
        <v>32.206031095128793</v>
      </c>
      <c r="C23" s="12">
        <f t="shared" si="19"/>
        <v>22.675237759774568</v>
      </c>
      <c r="D23" s="12">
        <f t="shared" si="20"/>
        <v>40.988967739055987</v>
      </c>
      <c r="F23" s="2" t="s">
        <v>12</v>
      </c>
      <c r="G23" s="13">
        <f>G11/$G$5*100</f>
        <v>31.141396574440051</v>
      </c>
      <c r="H23" s="13">
        <f>H11/$H$5*100</f>
        <v>23.160786899659303</v>
      </c>
      <c r="I23" s="13">
        <f>I11/$I$5*100</f>
        <v>38.494127176994738</v>
      </c>
      <c r="K23" s="2" t="s">
        <v>12</v>
      </c>
      <c r="L23" s="40">
        <f>L11/$L$5*100</f>
        <v>32.888243526205585</v>
      </c>
      <c r="M23" s="40">
        <f>M11/$M$5*100</f>
        <v>23.728679652729621</v>
      </c>
      <c r="N23" s="40">
        <f>N11/$N$5*100</f>
        <v>41.325080553545369</v>
      </c>
      <c r="P23" s="2" t="s">
        <v>12</v>
      </c>
      <c r="Q23" s="40">
        <f>Q11/$Q$5*100</f>
        <v>32.802215233088994</v>
      </c>
      <c r="R23" s="40">
        <f>R11/$R$5*100</f>
        <v>22.241797926144084</v>
      </c>
      <c r="S23" s="40">
        <f>S11/$S$5*100</f>
        <v>42.526119538504375</v>
      </c>
      <c r="U23" s="2" t="s">
        <v>12</v>
      </c>
      <c r="V23" s="38">
        <f>V11/$V$5*100</f>
        <v>32.260204726399593</v>
      </c>
      <c r="W23" s="38">
        <f t="shared" si="22"/>
        <v>22.951799025701622</v>
      </c>
      <c r="X23" s="38">
        <f>X11/$X$5*100</f>
        <v>40.834948549138304</v>
      </c>
      <c r="Y23" s="38">
        <f t="shared" ref="Y23:Z23" si="24">SUM(Y24:Y27)</f>
        <v>0</v>
      </c>
      <c r="Z23" s="38">
        <f t="shared" si="24"/>
        <v>0</v>
      </c>
      <c r="AA23" s="40"/>
      <c r="AB23" s="40"/>
      <c r="AC23" s="40"/>
    </row>
    <row r="24" spans="1:29" ht="20.100000000000001" customHeight="1">
      <c r="A24" s="7" t="s">
        <v>13</v>
      </c>
      <c r="B24" s="12">
        <f t="shared" si="18"/>
        <v>7.7245823822424562</v>
      </c>
      <c r="C24" s="12">
        <f t="shared" si="19"/>
        <v>5.0193730186685451E-2</v>
      </c>
      <c r="D24" s="12">
        <f t="shared" si="20"/>
        <v>14.796781614791913</v>
      </c>
      <c r="F24" s="2" t="s">
        <v>13</v>
      </c>
      <c r="G24" s="13">
        <f>G12/$G$5*100</f>
        <v>8.1935177865612641</v>
      </c>
      <c r="H24" s="13">
        <f>H12/$H$5*100</f>
        <v>6.3743268491042976E-2</v>
      </c>
      <c r="I24" s="13">
        <f>I12/$I$5*100</f>
        <v>15.683677602268126</v>
      </c>
      <c r="K24" s="2" t="s">
        <v>13</v>
      </c>
      <c r="L24" s="40">
        <f>L12/$L$5*100</f>
        <v>8.7111335585087915</v>
      </c>
      <c r="M24" s="40">
        <f>M12/$M$5*100</f>
        <v>0.35157175838549115</v>
      </c>
      <c r="N24" s="40">
        <f>N12/$N$5*100</f>
        <v>16.411091930091246</v>
      </c>
      <c r="P24" s="2" t="s">
        <v>13</v>
      </c>
      <c r="Q24" s="40">
        <f>Q12/$Q$5*100</f>
        <v>8.5453708897698828</v>
      </c>
      <c r="R24" s="40">
        <f>R12/$R$5*100</f>
        <v>2.0160053292662617E-2</v>
      </c>
      <c r="S24" s="40">
        <f>S12/$S$5*100</f>
        <v>16.395281735895047</v>
      </c>
      <c r="U24" s="2" t="s">
        <v>13</v>
      </c>
      <c r="V24" s="38">
        <f t="shared" si="21"/>
        <v>8.2943679177724423</v>
      </c>
      <c r="W24" s="38">
        <f t="shared" si="22"/>
        <v>0.12167748000228419</v>
      </c>
      <c r="X24" s="38">
        <f t="shared" ref="X24:X25" si="25">X12/$X$5*100</f>
        <v>15.8229103019071</v>
      </c>
    </row>
    <row r="25" spans="1:29" ht="20.100000000000001" customHeight="1">
      <c r="A25" s="7" t="s">
        <v>14</v>
      </c>
      <c r="B25" s="12">
        <f t="shared" si="18"/>
        <v>11.065524442595638</v>
      </c>
      <c r="C25" s="12">
        <f t="shared" si="19"/>
        <v>9.2431313842902423</v>
      </c>
      <c r="D25" s="12">
        <f t="shared" si="20"/>
        <v>12.744919033186047</v>
      </c>
      <c r="F25" s="14" t="s">
        <v>14</v>
      </c>
      <c r="G25" s="13">
        <f>G13/$G$5*100</f>
        <v>10.262766798418973</v>
      </c>
      <c r="H25" s="13">
        <f>H13/$H$5*100</f>
        <v>10.095614902736564</v>
      </c>
      <c r="I25" s="13">
        <f>I13/$I$5*100</f>
        <v>10.416767922235723</v>
      </c>
      <c r="K25" s="2" t="s">
        <v>14</v>
      </c>
      <c r="L25" s="40">
        <f>L13/$L$5*100</f>
        <v>10.678998705767228</v>
      </c>
      <c r="M25" s="40">
        <f>M13/$M$5*100</f>
        <v>10.126232256818561</v>
      </c>
      <c r="N25" s="40">
        <f>N13/$N$5*100</f>
        <v>11.188149633516744</v>
      </c>
      <c r="P25" s="2" t="s">
        <v>14</v>
      </c>
      <c r="Q25" s="40">
        <f>Q13/$Q$5*100</f>
        <v>10.813967901810381</v>
      </c>
      <c r="R25" s="40">
        <f>R13/$R$5*100</f>
        <v>8.948872351801695</v>
      </c>
      <c r="S25" s="40">
        <f>S13/$S$5*100</f>
        <v>12.531325286618806</v>
      </c>
      <c r="U25" s="2" t="s">
        <v>14</v>
      </c>
      <c r="V25" s="38">
        <f t="shared" si="21"/>
        <v>10.705168709718185</v>
      </c>
      <c r="W25" s="38">
        <f t="shared" si="22"/>
        <v>9.6032962736820835</v>
      </c>
      <c r="X25" s="38">
        <f t="shared" si="25"/>
        <v>11.72019471611992</v>
      </c>
    </row>
    <row r="26" spans="1:29" ht="20.100000000000001" customHeight="1">
      <c r="A26" s="7"/>
      <c r="B26" s="12"/>
      <c r="C26" s="12"/>
      <c r="D26" s="12"/>
      <c r="F26" s="14"/>
      <c r="G26" s="13"/>
      <c r="H26" s="13"/>
      <c r="I26" s="13"/>
      <c r="L26" s="40"/>
      <c r="M26" s="40"/>
      <c r="N26" s="40"/>
      <c r="Q26" s="40"/>
      <c r="R26" s="40"/>
      <c r="S26" s="40"/>
      <c r="U26" s="2" t="s">
        <v>24</v>
      </c>
      <c r="V26" s="38">
        <f t="shared" si="21"/>
        <v>2.9403091958380725</v>
      </c>
      <c r="W26" s="38">
        <f>W14/$W$5*100+0.01</f>
        <v>2.8037500823629151</v>
      </c>
      <c r="X26" s="38">
        <f>X14/$X$5*100-0.01</f>
        <v>3.0653169397359274</v>
      </c>
    </row>
    <row r="27" spans="1:29" ht="20.100000000000001" customHeight="1">
      <c r="A27" s="10" t="s">
        <v>15</v>
      </c>
      <c r="B27" s="12">
        <f t="shared" ref="B27" si="26">B15/$B$5*100</f>
        <v>13.415924270290702</v>
      </c>
      <c r="C27" s="12">
        <f t="shared" ref="C27" si="27">C15/$C$5*100</f>
        <v>13.381912645297639</v>
      </c>
      <c r="D27" s="12">
        <f t="shared" ref="D27" si="28">D15/$D$5*100</f>
        <v>13.447267091078031</v>
      </c>
      <c r="F27" s="2" t="s">
        <v>15</v>
      </c>
      <c r="G27" s="13">
        <f t="shared" ref="G27" si="29">G15/$G$5*100</f>
        <v>12.685111989459816</v>
      </c>
      <c r="H27" s="13">
        <f t="shared" ref="H27" si="30">H15/$H$5*100</f>
        <v>13.001428728431696</v>
      </c>
      <c r="I27" s="13">
        <f t="shared" ref="I27" si="31">I15/$I$5*100</f>
        <v>12.393681652490887</v>
      </c>
      <c r="K27" s="2" t="s">
        <v>15</v>
      </c>
      <c r="L27" s="40">
        <f t="shared" ref="L27" si="32">L15/$L$5*100</f>
        <v>13.498111261929562</v>
      </c>
      <c r="M27" s="40">
        <f t="shared" ref="M27" si="33">M15/$M$5*100</f>
        <v>13.250875637525567</v>
      </c>
      <c r="N27" s="40">
        <f t="shared" ref="N27" si="34">N15/$N$5*100</f>
        <v>13.725838989937374</v>
      </c>
      <c r="P27" s="2" t="s">
        <v>23</v>
      </c>
      <c r="Q27" s="40">
        <f t="shared" ref="Q27" si="35">Q15/$Q$5*100</f>
        <v>1.7112171386432538</v>
      </c>
      <c r="R27" s="40">
        <f t="shared" ref="R27" si="36">R15/$R$5*100</f>
        <v>2.1238177881791964</v>
      </c>
      <c r="S27" s="40">
        <f t="shared" ref="S27" si="37">S15/$S$5*100</f>
        <v>1.3312994596514165</v>
      </c>
      <c r="U27" s="2" t="s">
        <v>23</v>
      </c>
      <c r="V27" s="38">
        <f t="shared" si="21"/>
        <v>10.320358903070897</v>
      </c>
      <c r="W27" s="38">
        <f t="shared" si="22"/>
        <v>10.433075189654339</v>
      </c>
      <c r="X27" s="38">
        <f>X15/$X$5*100</f>
        <v>10.216526591375356</v>
      </c>
    </row>
    <row r="28" spans="1:29" ht="20.100000000000001" customHeight="1">
      <c r="A28" s="15"/>
      <c r="B28" s="15"/>
      <c r="C28" s="15"/>
      <c r="D28" s="15"/>
      <c r="V28" s="38"/>
      <c r="W28" s="38"/>
      <c r="X28" s="38"/>
    </row>
    <row r="29" spans="1:29" ht="20.100000000000001" customHeight="1" thickBot="1">
      <c r="A29" s="30" t="s">
        <v>17</v>
      </c>
      <c r="B29" s="42">
        <f>B9*100/B6</f>
        <v>3.7553962212435135</v>
      </c>
      <c r="C29" s="42">
        <f t="shared" ref="C29:D29" si="38">C9*100/C6</f>
        <v>3.5730554606536842</v>
      </c>
      <c r="D29" s="42">
        <f t="shared" si="38"/>
        <v>3.975577221908992</v>
      </c>
      <c r="F29" s="21" t="s">
        <v>17</v>
      </c>
      <c r="G29" s="43">
        <f>G9*100/G6</f>
        <v>3.1449756312605617</v>
      </c>
      <c r="H29" s="43">
        <f t="shared" ref="H29:I29" si="39">H9*100/H6</f>
        <v>3.1369071457177182</v>
      </c>
      <c r="I29" s="43">
        <f t="shared" si="39"/>
        <v>3.1542625347363984</v>
      </c>
      <c r="K29" s="21" t="s">
        <v>17</v>
      </c>
      <c r="L29" s="43">
        <f>L9*100/L6</f>
        <v>5.4699846975892434</v>
      </c>
      <c r="M29" s="43">
        <f t="shared" ref="M29:N29" si="40">M9*100/M6</f>
        <v>5.718445540395118</v>
      </c>
      <c r="N29" s="43">
        <f t="shared" si="40"/>
        <v>5.172496951072465</v>
      </c>
      <c r="P29" s="21" t="s">
        <v>17</v>
      </c>
      <c r="Q29" s="43">
        <f>Q9*100/Q7</f>
        <v>2.7360042020222233</v>
      </c>
      <c r="R29" s="43">
        <f t="shared" ref="R29:S29" si="41">R9*100/R7</f>
        <v>2.4416088015150148</v>
      </c>
      <c r="S29" s="43">
        <f t="shared" si="41"/>
        <v>3.1027509794835066</v>
      </c>
      <c r="U29" s="21" t="s">
        <v>17</v>
      </c>
      <c r="V29" s="39">
        <f>V9*100/V6</f>
        <v>3.7722121169721561</v>
      </c>
      <c r="W29" s="39">
        <f t="shared" ref="W29:X29" si="42">W9*100/W6</f>
        <v>3.7092148847498021</v>
      </c>
      <c r="X29" s="39">
        <f t="shared" si="42"/>
        <v>3.84778475385394</v>
      </c>
    </row>
    <row r="30" spans="1:29" ht="20.100000000000001" customHeight="1" thickTop="1"/>
    <row r="31" spans="1:29" ht="20.100000000000001" customHeight="1">
      <c r="A31" s="2" t="s">
        <v>18</v>
      </c>
      <c r="F31" s="2" t="s">
        <v>18</v>
      </c>
      <c r="K31" s="2" t="s">
        <v>18</v>
      </c>
      <c r="P31" s="2" t="s">
        <v>18</v>
      </c>
      <c r="U31" s="2" t="s">
        <v>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2022-03-25T04:41:38Z</cp:lastPrinted>
  <dcterms:created xsi:type="dcterms:W3CDTF">2021-06-08T02:02:26Z</dcterms:created>
  <dcterms:modified xsi:type="dcterms:W3CDTF">2022-05-23T07:31:33Z</dcterms:modified>
</cp:coreProperties>
</file>