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firstSheet="2" activeTab="2"/>
  </bookViews>
  <sheets>
    <sheet name="ตร1" sheetId="1" state="hidden" r:id="rId1"/>
    <sheet name="ตร2" sheetId="2" state="hidden" r:id="rId2"/>
    <sheet name="ตร3" sheetId="3" r:id="rId3"/>
    <sheet name="ตร4" sheetId="4" state="hidden" r:id="rId4"/>
    <sheet name="ตร5" sheetId="5" state="hidden" r:id="rId5"/>
    <sheet name="ตร6" sheetId="6" state="hidden" r:id="rId6"/>
    <sheet name="ตร7" sheetId="7" state="hidden" r:id="rId7"/>
  </sheets>
  <externalReferences>
    <externalReference r:id="rId10"/>
  </externalReferences>
  <definedNames>
    <definedName name="_xlnm.Print_Area" localSheetId="0">'ตร1'!$A$1:$D$28</definedName>
    <definedName name="_xlnm.Print_Area" localSheetId="1">'ตร2'!$A$1:$D$38</definedName>
    <definedName name="_xlnm.Print_Area" localSheetId="2">'ตร3'!$A$1:$D$37</definedName>
    <definedName name="_xlnm.Print_Area" localSheetId="3">'ตร4'!$A$1:$D$42</definedName>
    <definedName name="_xlnm.Print_Area" localSheetId="4">'ตร5'!$A$1:$D$50</definedName>
    <definedName name="_xlnm.Print_Area" localSheetId="5">'ตร6'!$A$1:$D$22</definedName>
    <definedName name="_xlnm.Print_Area" localSheetId="6">'ตร7'!$A$1:$D$25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7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D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comments2.xml><?xml version="1.0" encoding="utf-8"?>
<comments xmlns="http://schemas.openxmlformats.org/spreadsheetml/2006/main">
  <authors>
    <author>NSO</author>
  </authors>
  <commentList>
    <comment ref="D2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</t>
        </r>
      </text>
    </comment>
    <comment ref="D34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E23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</commentList>
</comments>
</file>

<file path=xl/comments3.xml><?xml version="1.0" encoding="utf-8"?>
<comments xmlns="http://schemas.openxmlformats.org/spreadsheetml/2006/main">
  <authors>
    <author>NSO</author>
  </authors>
  <commentList>
    <comment ref="C32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nso</author>
  </authors>
  <commentList>
    <comment ref="F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H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J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</commentList>
</comments>
</file>

<file path=xl/sharedStrings.xml><?xml version="1.0" encoding="utf-8"?>
<sst xmlns="http://schemas.openxmlformats.org/spreadsheetml/2006/main" count="258" uniqueCount="121">
  <si>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</si>
  <si>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</si>
  <si>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</si>
  <si>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</si>
  <si>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</si>
  <si>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</si>
  <si>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</si>
  <si>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</si>
  <si>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</si>
  <si>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</si>
  <si>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</si>
  <si>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</si>
  <si>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</si>
  <si>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</si>
  <si>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</si>
  <si>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</si>
  <si>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</si>
  <si>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</si>
  <si>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</si>
  <si>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</si>
  <si>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</si>
  <si>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</si>
  <si>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</si>
  <si>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</si>
  <si>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ตารางที่  3  จำนวนและร้อยละของผู้มีงานทำ  จำแนกตามระดับการศึกษาที่สำเร็จ และเพศ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</si>
  <si>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</si>
  <si>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</si>
  <si>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</si>
  <si>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</si>
  <si>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</si>
  <si>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</si>
  <si>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</si>
  <si>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</si>
  <si>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</si>
  <si>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</si>
  <si>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อุตสาหกรรม</t>
  </si>
  <si>
    <t>6. การก่อสร้าง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</si>
  <si>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</si>
  <si>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</si>
  <si>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</si>
  <si>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</si>
  <si>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ชั่วโมงการทำงาน</t>
  </si>
  <si>
    <t>2.   1 - 9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</si>
  <si>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</si>
  <si>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</si>
  <si>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</si>
  <si>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</si>
  <si>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</si>
  <si>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</si>
  <si>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1 - 9  ชั่วโมง</t>
  </si>
  <si>
    <t xml:space="preserve">  1. ผู้อยู่ในกำลังแรงงาน</t>
  </si>
  <si>
    <t xml:space="preserve">   2. ผู้ไม่อยู่ในกำลังแรงงาน</t>
  </si>
  <si>
    <t xml:space="preserve">     1.1  กำลังแรงงานปัจจุบัน</t>
  </si>
  <si>
    <t xml:space="preserve">     1.2  ผู้ที่รอฤดูกาล</t>
  </si>
  <si>
    <t xml:space="preserve">     2.1  ทำงานบ้าน</t>
  </si>
  <si>
    <t xml:space="preserve">     2.2  เรียนหนังสือ</t>
  </si>
  <si>
    <t>1.เกษตรกรรม ล่าสัตว์ ป่าไม้</t>
  </si>
  <si>
    <t>2. การทำเหมืองแร่ เหมืองหิน</t>
  </si>
  <si>
    <t>3. การผลิต</t>
  </si>
  <si>
    <t>4. การไฟฟ้า ก๊าซและไอน้ำ</t>
  </si>
  <si>
    <t>5.การจัดหาน้ำ บำบัดน้ำเสีย</t>
  </si>
  <si>
    <t>8. การขนส่งและสถานที่เก็บสินค้า</t>
  </si>
  <si>
    <t>9. กิจกรรมโรงแรมและบริการด้านอาหาร</t>
  </si>
  <si>
    <t>10.ข้อมูลข่าวสารและการสื่อสาร</t>
  </si>
  <si>
    <t>11. กิจกรรมทางการเงินและการประกันภัย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</si>
  <si>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</si>
  <si>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</si>
  <si>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</si>
  <si>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</si>
  <si>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</si>
  <si>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</si>
  <si>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</si>
  <si>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 ๆ</t>
  </si>
  <si>
    <t>20. ลูกจ้างในครัวเรือนส่วนบุคคล กิจกรรมผลิตสินค้าและบริการ</t>
  </si>
  <si>
    <t>7. การขายส่งการขายปลีก การซ่อมยานยนต์ และจักรยานยนต์</t>
  </si>
  <si>
    <t xml:space="preserve"> ร้อยละ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</si>
  <si>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</si>
  <si>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t xml:space="preserve">     5.3  สายวิชาการศึกษา</t>
  </si>
  <si>
    <t>ตารางที่  5  จำนวนและร้อยละของผู้มีงานทำ  จำแนกตามอุตสาหกรรม และเพศ</t>
  </si>
  <si>
    <t xml:space="preserve"> และผู้จัดการ  </t>
  </si>
  <si>
    <t>และอาชีพที่เกี่ยวข้อง</t>
  </si>
  <si>
    <t>และการประมง</t>
  </si>
  <si>
    <t xml:space="preserve">และธุรกิจอื่นๆที่เกี่ยวข้อง </t>
  </si>
  <si>
    <t>และผู้ปฏิบัติงานด้านการประกอบ</t>
  </si>
  <si>
    <t>และการให้บริการ</t>
  </si>
  <si>
    <t>หมายเหตุ: ยอดรวมตัวเลขอาจมีการคลาดเคลื่อน เนื่องจากการปัดเศษทศนิยม</t>
  </si>
  <si>
    <t>10-34 ชม.</t>
  </si>
  <si>
    <t>35-49 ชม.</t>
  </si>
  <si>
    <t>50 ชม.ขึ้นไป</t>
  </si>
  <si>
    <t>1-9 ชม.</t>
  </si>
  <si>
    <t xml:space="preserve">           1.1.1  ผู้มีงานทำ</t>
  </si>
  <si>
    <t xml:space="preserve">           1.1.2  ผู้ว่างงาน</t>
  </si>
  <si>
    <t xml:space="preserve">         1.1.1  ผู้มีงานทำ</t>
  </si>
  <si>
    <t xml:space="preserve">         1.1.2  ผู้ว่างงาน</t>
  </si>
  <si>
    <t>จำนวน (คน)</t>
  </si>
  <si>
    <t>ตารางที่  1  จำนวนและร้อยละของประชากรอายุ 15 ปีขึ้นไป จำแนกตามสถานภาพแรงงาน และเพศ</t>
  </si>
  <si>
    <t>6.  อุดมศึกษา</t>
  </si>
  <si>
    <t xml:space="preserve"> จำนวน (คน)</t>
  </si>
  <si>
    <t>ตารางที่  4  จำนวนและร้อยละของผู้มีงานทำ  จำแนกตามอาชีพ และเพศ</t>
  </si>
  <si>
    <t>4.  ประกอบธุรกิจส่วนตัว</t>
  </si>
  <si>
    <t>5.  ช่วยธุรกิจในครัวเรือน</t>
  </si>
  <si>
    <t>ตารางที่  6  จำนวนและร้อยละของผู้มีงานทำ  จำแนกตามสถานภาพการทำงาน และเพศ</t>
  </si>
  <si>
    <t>ตารางที่ 7 จำนวนและร้อยละของผู้มีงานทำ  จำแนกตามชั่วโมงการทำงานต่อสัปดาห์ และเพศ</t>
  </si>
  <si>
    <t>7. อื่น ๆ</t>
  </si>
  <si>
    <t>8. ไม่ทราบ</t>
  </si>
  <si>
    <t>6.  การรวมกลุ่ม</t>
  </si>
  <si>
    <t xml:space="preserve">     2.3 เด็ก/ชรา/ป่วย/พิการจนไม่สามารถทำงานได้</t>
  </si>
  <si>
    <t xml:space="preserve">     2.4  อื่นๆ</t>
  </si>
  <si>
    <t xml:space="preserve">   2.3  เด็ก/ชรา/ป่วย/พิการจนไม่สามารถทำงานได้</t>
  </si>
  <si>
    <t xml:space="preserve">   2.4  อื่นๆ</t>
  </si>
  <si>
    <t>7. ไม่ทราบ</t>
  </si>
  <si>
    <t>10. คนงานซึ่งมิได้จำแนกไว้ในหมวดอื่น</t>
  </si>
  <si>
    <t>หมายเหตุ:  ยอดรวมตัวเลขอาจมีการคลาดเคลื่อน เนื่องจากการปัดเศษทศนิยม</t>
  </si>
  <si>
    <t>n.a.</t>
  </si>
  <si>
    <r>
      <t xml:space="preserve">1.         0  ชั่วโมง </t>
    </r>
    <r>
      <rPr>
        <vertAlign val="superscript"/>
        <sz val="15"/>
        <rFont val="TH Sarabun New"/>
        <family val="2"/>
      </rPr>
      <t>1/</t>
    </r>
  </si>
  <si>
    <r>
      <t xml:space="preserve">1.        0  ชั่วโมง </t>
    </r>
    <r>
      <rPr>
        <vertAlign val="superscript"/>
        <sz val="15"/>
        <rFont val="TH Sarabun New"/>
        <family val="2"/>
      </rPr>
      <t>1/</t>
    </r>
  </si>
  <si>
    <r>
      <t>1/</t>
    </r>
    <r>
      <rPr>
        <sz val="14"/>
        <rFont val="TH Sarabun New"/>
        <family val="2"/>
      </rPr>
      <t xml:space="preserve"> ผู้ไม่ได้ทำงานในสัปดาห์แห่งการสำรวจ แต่มีงานประจำ</t>
    </r>
  </si>
  <si>
    <t>การปัดทศนิยม ปัดแล้วจะไม่ปัดอีก</t>
  </si>
  <si>
    <t>-</t>
  </si>
  <si>
    <t>&lt;0.1</t>
  </si>
  <si>
    <t xml:space="preserve">                ไตรมาส 1 พ.ศ. 2567 จังหวัดลำปาง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</si>
</sst>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  <numFmt numFmtId="225" formatCode="#,##0.00000"/>
    <numFmt numFmtId="226" formatCode="#,##0.000000"/>
  </numFmts>
  <fonts count="87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i/>
      <sz val="14"/>
      <name val="TH Sarabun New"/>
      <family val="2"/>
    </font>
    <font>
      <sz val="16"/>
      <name val="TH Sarabun New"/>
      <family val="2"/>
    </font>
    <font>
      <b/>
      <sz val="12"/>
      <name val="TH Sarabun New"/>
      <family val="2"/>
    </font>
    <font>
      <b/>
      <sz val="13"/>
      <name val="TH Sarabun New"/>
      <family val="2"/>
    </font>
    <font>
      <sz val="11"/>
      <name val="TH Sarabun New"/>
      <family val="2"/>
    </font>
    <font>
      <b/>
      <sz val="11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vertAlign val="superscript"/>
      <sz val="15"/>
      <name val="TH Sarabun New"/>
      <family val="2"/>
    </font>
    <font>
      <vertAlign val="superscript"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 New"/>
      <family val="2"/>
    </font>
    <font>
      <sz val="14"/>
      <color indexed="29"/>
      <name val="TH Sarabun New"/>
      <family val="2"/>
    </font>
    <font>
      <sz val="16"/>
      <color indexed="29"/>
      <name val="TH Sarabun New"/>
      <family val="2"/>
    </font>
    <font>
      <b/>
      <sz val="12"/>
      <color indexed="10"/>
      <name val="TH Sarabun New"/>
      <family val="2"/>
    </font>
    <font>
      <b/>
      <sz val="12"/>
      <color indexed="13"/>
      <name val="TH Sarabun New"/>
      <family val="2"/>
    </font>
    <font>
      <sz val="12"/>
      <color indexed="10"/>
      <name val="TH Sarabun New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sz val="16"/>
      <color indexed="10"/>
      <name val="TH Sarabun New"/>
      <family val="2"/>
    </font>
    <font>
      <b/>
      <sz val="14"/>
      <color indexed="56"/>
      <name val="TH Sarabun New"/>
      <family val="2"/>
    </font>
    <font>
      <sz val="11"/>
      <color indexed="10"/>
      <name val="TH Sarabun New"/>
      <family val="2"/>
    </font>
    <font>
      <sz val="15"/>
      <color indexed="10"/>
      <name val="TH Sarabun New"/>
      <family val="2"/>
    </font>
    <font>
      <sz val="15"/>
      <color indexed="56"/>
      <name val="TH Sarabun New"/>
      <family val="2"/>
    </font>
    <font>
      <b/>
      <sz val="15"/>
      <color indexed="56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 New"/>
      <family val="2"/>
    </font>
    <font>
      <sz val="14"/>
      <color theme="5" tint="0.39998000860214233"/>
      <name val="TH Sarabun New"/>
      <family val="2"/>
    </font>
    <font>
      <sz val="16"/>
      <color theme="5" tint="0.39998000860214233"/>
      <name val="TH Sarabun New"/>
      <family val="2"/>
    </font>
    <font>
      <b/>
      <sz val="12"/>
      <color rgb="FFFF0000"/>
      <name val="TH Sarabun New"/>
      <family val="2"/>
    </font>
    <font>
      <b/>
      <sz val="12"/>
      <color rgb="FFFFFF00"/>
      <name val="TH Sarabun New"/>
      <family val="2"/>
    </font>
    <font>
      <sz val="12"/>
      <color rgb="FFFF0000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6"/>
      <color rgb="FFFF0000"/>
      <name val="TH Sarabun New"/>
      <family val="2"/>
    </font>
    <font>
      <b/>
      <sz val="14"/>
      <color rgb="FF002060"/>
      <name val="TH Sarabun New"/>
      <family val="2"/>
    </font>
    <font>
      <sz val="11"/>
      <color rgb="FFFF0000"/>
      <name val="TH Sarabun New"/>
      <family val="2"/>
    </font>
    <font>
      <sz val="15"/>
      <color rgb="FFFF0000"/>
      <name val="TH Sarabun New"/>
      <family val="2"/>
    </font>
    <font>
      <sz val="15"/>
      <color rgb="FF002060"/>
      <name val="TH Sarabun New"/>
      <family val="2"/>
    </font>
    <font>
      <b/>
      <sz val="15"/>
      <color rgb="FF00206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208" fontId="10" fillId="0" borderId="0" xfId="38" applyNumberFormat="1" applyFont="1" applyBorder="1" applyAlignment="1">
      <alignment horizontal="right" indent="1"/>
    </xf>
    <xf numFmtId="19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201" fontId="8" fillId="0" borderId="0" xfId="38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08" fontId="8" fillId="0" borderId="0" xfId="38" applyNumberFormat="1" applyFont="1" applyBorder="1" applyAlignment="1">
      <alignment horizontal="right" indent="1"/>
    </xf>
    <xf numFmtId="201" fontId="8" fillId="0" borderId="0" xfId="38" applyNumberFormat="1" applyFont="1" applyFill="1" applyBorder="1" applyAlignment="1">
      <alignment vertical="center"/>
    </xf>
    <xf numFmtId="200" fontId="8" fillId="0" borderId="0" xfId="0" applyNumberFormat="1" applyFont="1" applyFill="1" applyAlignment="1">
      <alignment vertical="center"/>
    </xf>
    <xf numFmtId="208" fontId="10" fillId="0" borderId="0" xfId="38" applyNumberFormat="1" applyFont="1" applyFill="1" applyBorder="1" applyAlignment="1">
      <alignment horizontal="right" indent="1"/>
    </xf>
    <xf numFmtId="0" fontId="9" fillId="0" borderId="0" xfId="0" applyFont="1" applyFill="1" applyAlignment="1">
      <alignment vertical="center"/>
    </xf>
    <xf numFmtId="208" fontId="8" fillId="0" borderId="0" xfId="38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202" fontId="9" fillId="33" borderId="0" xfId="38" applyNumberFormat="1" applyFont="1" applyFill="1" applyBorder="1" applyAlignment="1">
      <alignment horizontal="right" vertical="center" indent="1"/>
    </xf>
    <xf numFmtId="201" fontId="9" fillId="0" borderId="0" xfId="38" applyNumberFormat="1" applyFont="1" applyFill="1" applyAlignment="1">
      <alignment vertical="center"/>
    </xf>
    <xf numFmtId="201" fontId="9" fillId="33" borderId="0" xfId="38" applyNumberFormat="1" applyFont="1" applyFill="1" applyBorder="1" applyAlignment="1">
      <alignment vertical="center"/>
    </xf>
    <xf numFmtId="201" fontId="9" fillId="33" borderId="0" xfId="38" applyNumberFormat="1" applyFont="1" applyFill="1" applyBorder="1" applyAlignment="1">
      <alignment horizontal="right" vertical="center"/>
    </xf>
    <xf numFmtId="201" fontId="8" fillId="0" borderId="0" xfId="38" applyNumberFormat="1" applyFont="1" applyFill="1" applyBorder="1" applyAlignment="1">
      <alignment horizontal="right" vertical="center"/>
    </xf>
    <xf numFmtId="201" fontId="8" fillId="33" borderId="0" xfId="38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201" fontId="8" fillId="0" borderId="0" xfId="38" applyNumberFormat="1" applyFont="1" applyFill="1" applyAlignment="1">
      <alignment/>
    </xf>
    <xf numFmtId="201" fontId="70" fillId="0" borderId="0" xfId="38" applyNumberFormat="1" applyFont="1" applyFill="1" applyAlignment="1">
      <alignment/>
    </xf>
    <xf numFmtId="204" fontId="9" fillId="0" borderId="0" xfId="38" applyNumberFormat="1" applyFont="1" applyFill="1" applyBorder="1" applyAlignment="1">
      <alignment horizontal="right" vertical="center" indent="1"/>
    </xf>
    <xf numFmtId="204" fontId="10" fillId="0" borderId="0" xfId="38" applyNumberFormat="1" applyFont="1" applyFill="1" applyBorder="1" applyAlignment="1">
      <alignment horizontal="right" vertical="center" indent="1"/>
    </xf>
    <xf numFmtId="204" fontId="8" fillId="0" borderId="0" xfId="38" applyNumberFormat="1" applyFont="1" applyFill="1" applyBorder="1" applyAlignment="1">
      <alignment horizontal="right" vertical="center" indent="1"/>
    </xf>
    <xf numFmtId="43" fontId="8" fillId="0" borderId="0" xfId="38" applyFont="1" applyFill="1" applyBorder="1" applyAlignment="1">
      <alignment horizontal="right" vertical="center" indent="1"/>
    </xf>
    <xf numFmtId="204" fontId="8" fillId="0" borderId="11" xfId="38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8" fillId="0" borderId="0" xfId="0" applyFont="1" applyFill="1" applyAlignment="1" applyProtection="1">
      <alignment horizontal="left" vertical="center"/>
      <protection/>
    </xf>
    <xf numFmtId="3" fontId="9" fillId="0" borderId="0" xfId="38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43" fontId="8" fillId="0" borderId="0" xfId="38" applyFont="1" applyAlignment="1">
      <alignment horizontal="right" indent="1"/>
    </xf>
    <xf numFmtId="0" fontId="9" fillId="0" borderId="0" xfId="0" applyFont="1" applyFill="1" applyBorder="1" applyAlignment="1">
      <alignment horizontal="center" vertical="center"/>
    </xf>
    <xf numFmtId="202" fontId="9" fillId="0" borderId="0" xfId="38" applyNumberFormat="1" applyFont="1" applyFill="1" applyBorder="1" applyAlignment="1">
      <alignment horizontal="right" vertical="center" indent="1"/>
    </xf>
    <xf numFmtId="202" fontId="9" fillId="0" borderId="0" xfId="0" applyNumberFormat="1" applyFont="1" applyFill="1" applyAlignment="1">
      <alignment/>
    </xf>
    <xf numFmtId="200" fontId="8" fillId="33" borderId="0" xfId="0" applyNumberFormat="1" applyFont="1" applyFill="1" applyAlignment="1">
      <alignment/>
    </xf>
    <xf numFmtId="200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00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 horizontal="left" vertical="center"/>
      <protection/>
    </xf>
    <xf numFmtId="200" fontId="8" fillId="0" borderId="0" xfId="38" applyNumberFormat="1" applyFont="1" applyFill="1" applyBorder="1" applyAlignment="1">
      <alignment horizontal="right" vertical="center" indent="1"/>
    </xf>
    <xf numFmtId="202" fontId="8" fillId="0" borderId="0" xfId="38" applyNumberFormat="1" applyFont="1" applyFill="1" applyBorder="1" applyAlignment="1">
      <alignment horizontal="right" vertical="center" indent="1"/>
    </xf>
    <xf numFmtId="0" fontId="71" fillId="0" borderId="0" xfId="0" applyFont="1" applyFill="1" applyAlignment="1">
      <alignment/>
    </xf>
    <xf numFmtId="202" fontId="8" fillId="0" borderId="11" xfId="38" applyNumberFormat="1" applyFont="1" applyFill="1" applyBorder="1" applyAlignment="1">
      <alignment horizontal="right" vertical="center" indent="1"/>
    </xf>
    <xf numFmtId="200" fontId="8" fillId="0" borderId="11" xfId="38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20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200" fontId="9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01" fontId="73" fillId="0" borderId="0" xfId="38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199" fontId="74" fillId="0" borderId="0" xfId="0" applyNumberFormat="1" applyFont="1" applyFill="1" applyAlignment="1">
      <alignment vertical="center"/>
    </xf>
    <xf numFmtId="199" fontId="7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 indent="2"/>
      <protection/>
    </xf>
    <xf numFmtId="3" fontId="6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 applyProtection="1">
      <alignment horizontal="left" vertical="center"/>
      <protection/>
    </xf>
    <xf numFmtId="3" fontId="6" fillId="0" borderId="0" xfId="38" applyNumberFormat="1" applyFont="1" applyAlignment="1">
      <alignment horizontal="right" indent="1"/>
    </xf>
    <xf numFmtId="3" fontId="6" fillId="0" borderId="0" xfId="38" applyNumberFormat="1" applyFont="1" applyFill="1" applyAlignment="1">
      <alignment horizontal="right" indent="1"/>
    </xf>
    <xf numFmtId="3" fontId="6" fillId="0" borderId="0" xfId="38" applyNumberFormat="1" applyFont="1" applyFill="1" applyAlignment="1">
      <alignment horizontal="right" vertical="center" indent="1"/>
    </xf>
    <xf numFmtId="0" fontId="75" fillId="0" borderId="0" xfId="0" applyFont="1" applyFill="1" applyAlignment="1">
      <alignment/>
    </xf>
    <xf numFmtId="3" fontId="6" fillId="0" borderId="0" xfId="38" applyNumberFormat="1" applyFont="1" applyFill="1" applyAlignment="1">
      <alignment/>
    </xf>
    <xf numFmtId="3" fontId="6" fillId="0" borderId="0" xfId="0" applyNumberFormat="1" applyFont="1" applyFill="1" applyAlignment="1">
      <alignment horizontal="right" indent="1"/>
    </xf>
    <xf numFmtId="43" fontId="6" fillId="0" borderId="0" xfId="38" applyFont="1" applyFill="1" applyAlignment="1">
      <alignment horizontal="right" indent="1"/>
    </xf>
    <xf numFmtId="202" fontId="12" fillId="0" borderId="0" xfId="38" applyNumberFormat="1" applyFont="1" applyFill="1" applyAlignment="1">
      <alignment horizontal="right" vertical="center" indent="1"/>
    </xf>
    <xf numFmtId="200" fontId="12" fillId="0" borderId="0" xfId="0" applyNumberFormat="1" applyFont="1" applyFill="1" applyAlignment="1">
      <alignment vertical="center"/>
    </xf>
    <xf numFmtId="202" fontId="9" fillId="0" borderId="0" xfId="38" applyNumberFormat="1" applyFont="1" applyFill="1" applyAlignment="1">
      <alignment horizontal="right" vertical="center" indent="1"/>
    </xf>
    <xf numFmtId="202" fontId="6" fillId="0" borderId="0" xfId="0" applyNumberFormat="1" applyFont="1" applyFill="1" applyAlignment="1">
      <alignment horizontal="right" vertical="center" indent="1"/>
    </xf>
    <xf numFmtId="202" fontId="6" fillId="0" borderId="0" xfId="0" applyNumberFormat="1" applyFont="1" applyFill="1" applyBorder="1" applyAlignment="1">
      <alignment horizontal="right" vertical="center" indent="1"/>
    </xf>
    <xf numFmtId="202" fontId="6" fillId="0" borderId="0" xfId="38" applyNumberFormat="1" applyFont="1" applyFill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200" fontId="6" fillId="33" borderId="0" xfId="0" applyNumberFormat="1" applyFont="1" applyFill="1" applyAlignment="1">
      <alignment vertical="center"/>
    </xf>
    <xf numFmtId="20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 indent="2"/>
      <protection/>
    </xf>
    <xf numFmtId="202" fontId="75" fillId="0" borderId="0" xfId="38" applyNumberFormat="1" applyFont="1" applyFill="1" applyBorder="1" applyAlignment="1">
      <alignment horizontal="right" vertical="center" indent="1"/>
    </xf>
    <xf numFmtId="43" fontId="75" fillId="0" borderId="0" xfId="38" applyFont="1" applyFill="1" applyBorder="1" applyAlignment="1">
      <alignment horizontal="right" vertical="center" indent="1"/>
    </xf>
    <xf numFmtId="201" fontId="12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202" fontId="75" fillId="0" borderId="11" xfId="38" applyNumberFormat="1" applyFont="1" applyFill="1" applyBorder="1" applyAlignment="1">
      <alignment horizontal="right" vertical="center" indent="1"/>
    </xf>
    <xf numFmtId="43" fontId="75" fillId="0" borderId="11" xfId="38" applyFont="1" applyFill="1" applyBorder="1" applyAlignment="1">
      <alignment horizontal="right" vertical="center" indent="1"/>
    </xf>
    <xf numFmtId="0" fontId="6" fillId="0" borderId="0" xfId="0" applyFont="1" applyAlignment="1">
      <alignment horizontal="left"/>
    </xf>
    <xf numFmtId="202" fontId="6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3" fontId="9" fillId="0" borderId="0" xfId="38" applyNumberFormat="1" applyFont="1" applyAlignment="1">
      <alignment horizontal="right" indent="1"/>
    </xf>
    <xf numFmtId="0" fontId="79" fillId="0" borderId="0" xfId="0" applyFont="1" applyFill="1" applyAlignment="1">
      <alignment vertical="center"/>
    </xf>
    <xf numFmtId="3" fontId="8" fillId="0" borderId="0" xfId="38" applyNumberFormat="1" applyFont="1" applyAlignment="1">
      <alignment horizontal="right" indent="1"/>
    </xf>
    <xf numFmtId="0" fontId="79" fillId="0" borderId="0" xfId="0" applyFont="1" applyFill="1" applyAlignment="1">
      <alignment/>
    </xf>
    <xf numFmtId="0" fontId="70" fillId="0" borderId="0" xfId="0" applyFont="1" applyFill="1" applyBorder="1" applyAlignment="1" applyProtection="1">
      <alignment horizontal="left" vertical="center"/>
      <protection/>
    </xf>
    <xf numFmtId="43" fontId="70" fillId="0" borderId="0" xfId="38" applyFont="1" applyFill="1" applyBorder="1" applyAlignment="1">
      <alignment horizontal="right" vertical="center" indent="1"/>
    </xf>
    <xf numFmtId="0" fontId="70" fillId="0" borderId="11" xfId="0" applyFont="1" applyFill="1" applyBorder="1" applyAlignment="1" applyProtection="1">
      <alignment horizontal="left" vertical="center"/>
      <protection/>
    </xf>
    <xf numFmtId="202" fontId="70" fillId="0" borderId="11" xfId="38" applyNumberFormat="1" applyFont="1" applyFill="1" applyBorder="1" applyAlignment="1">
      <alignment horizontal="right" vertical="center" indent="1"/>
    </xf>
    <xf numFmtId="0" fontId="80" fillId="0" borderId="0" xfId="0" applyFont="1" applyFill="1" applyAlignment="1">
      <alignment/>
    </xf>
    <xf numFmtId="0" fontId="70" fillId="0" borderId="0" xfId="0" applyFont="1" applyAlignment="1">
      <alignment horizontal="left"/>
    </xf>
    <xf numFmtId="202" fontId="8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01" fontId="15" fillId="0" borderId="0" xfId="38" applyNumberFormat="1" applyFont="1" applyFill="1" applyAlignment="1">
      <alignment/>
    </xf>
    <xf numFmtId="0" fontId="15" fillId="0" borderId="0" xfId="0" applyFont="1" applyFill="1" applyAlignment="1">
      <alignment/>
    </xf>
    <xf numFmtId="199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99" fontId="12" fillId="0" borderId="0" xfId="38" applyNumberFormat="1" applyFont="1" applyAlignment="1">
      <alignment horizontal="right" indent="1"/>
    </xf>
    <xf numFmtId="201" fontId="12" fillId="0" borderId="0" xfId="38" applyNumberFormat="1" applyFont="1" applyFill="1" applyAlignment="1">
      <alignment vertical="center"/>
    </xf>
    <xf numFmtId="199" fontId="1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 indent="1"/>
    </xf>
    <xf numFmtId="0" fontId="14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201" fontId="6" fillId="0" borderId="0" xfId="38" applyNumberFormat="1" applyFont="1" applyFill="1" applyAlignment="1">
      <alignment/>
    </xf>
    <xf numFmtId="199" fontId="14" fillId="0" borderId="0" xfId="38" applyNumberFormat="1" applyFont="1" applyAlignment="1">
      <alignment horizontal="right"/>
    </xf>
    <xf numFmtId="199" fontId="6" fillId="0" borderId="0" xfId="0" applyNumberFormat="1" applyFont="1" applyFill="1" applyBorder="1" applyAlignment="1">
      <alignment vertical="center"/>
    </xf>
    <xf numFmtId="201" fontId="12" fillId="0" borderId="0" xfId="38" applyNumberFormat="1" applyFont="1" applyFill="1" applyAlignment="1">
      <alignment horizontal="right" vertical="center"/>
    </xf>
    <xf numFmtId="201" fontId="12" fillId="0" borderId="0" xfId="38" applyNumberFormat="1" applyFont="1" applyFill="1" applyBorder="1" applyAlignment="1">
      <alignment horizontal="right" vertical="center"/>
    </xf>
    <xf numFmtId="201" fontId="6" fillId="33" borderId="0" xfId="38" applyNumberFormat="1" applyFont="1" applyFill="1" applyAlignment="1">
      <alignment horizontal="right" vertical="center"/>
    </xf>
    <xf numFmtId="201" fontId="6" fillId="0" borderId="0" xfId="38" applyNumberFormat="1" applyFont="1" applyFill="1" applyAlignment="1">
      <alignment horizontal="right" vertical="center"/>
    </xf>
    <xf numFmtId="201" fontId="14" fillId="0" borderId="0" xfId="38" applyNumberFormat="1" applyFont="1" applyFill="1" applyAlignment="1">
      <alignment/>
    </xf>
    <xf numFmtId="199" fontId="15" fillId="0" borderId="0" xfId="0" applyNumberFormat="1" applyFont="1" applyFill="1" applyAlignment="1">
      <alignment vertical="center"/>
    </xf>
    <xf numFmtId="201" fontId="12" fillId="33" borderId="0" xfId="38" applyNumberFormat="1" applyFont="1" applyFill="1" applyAlignment="1">
      <alignment vertical="center"/>
    </xf>
    <xf numFmtId="200" fontId="12" fillId="33" borderId="0" xfId="0" applyNumberFormat="1" applyFont="1" applyFill="1" applyAlignment="1">
      <alignment vertical="center"/>
    </xf>
    <xf numFmtId="43" fontId="6" fillId="0" borderId="0" xfId="38" applyNumberFormat="1" applyFont="1" applyFill="1" applyAlignment="1">
      <alignment horizontal="right" vertical="center"/>
    </xf>
    <xf numFmtId="201" fontId="6" fillId="33" borderId="0" xfId="38" applyNumberFormat="1" applyFont="1" applyFill="1" applyAlignment="1">
      <alignment vertical="center"/>
    </xf>
    <xf numFmtId="200" fontId="14" fillId="0" borderId="0" xfId="0" applyNumberFormat="1" applyFont="1" applyFill="1" applyAlignment="1">
      <alignment vertical="center"/>
    </xf>
    <xf numFmtId="203" fontId="14" fillId="0" borderId="0" xfId="0" applyNumberFormat="1" applyFont="1" applyFill="1" applyAlignment="1">
      <alignment vertical="center"/>
    </xf>
    <xf numFmtId="200" fontId="14" fillId="33" borderId="0" xfId="0" applyNumberFormat="1" applyFont="1" applyFill="1" applyAlignment="1">
      <alignment vertical="center"/>
    </xf>
    <xf numFmtId="201" fontId="6" fillId="33" borderId="0" xfId="38" applyNumberFormat="1" applyFont="1" applyFill="1" applyAlignment="1">
      <alignment/>
    </xf>
    <xf numFmtId="200" fontId="14" fillId="0" borderId="0" xfId="0" applyNumberFormat="1" applyFont="1" applyFill="1" applyAlignment="1">
      <alignment/>
    </xf>
    <xf numFmtId="201" fontId="6" fillId="33" borderId="0" xfId="38" applyNumberFormat="1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14" fillId="0" borderId="0" xfId="46" applyNumberFormat="1" applyFont="1" applyFill="1" applyAlignment="1">
      <alignment/>
    </xf>
    <xf numFmtId="0" fontId="14" fillId="33" borderId="0" xfId="0" applyFont="1" applyFill="1" applyAlignment="1">
      <alignment/>
    </xf>
    <xf numFmtId="0" fontId="6" fillId="0" borderId="11" xfId="0" applyFont="1" applyFill="1" applyBorder="1" applyAlignment="1">
      <alignment/>
    </xf>
    <xf numFmtId="201" fontId="6" fillId="0" borderId="11" xfId="3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6" fillId="0" borderId="0" xfId="38" applyNumberFormat="1" applyFont="1" applyAlignment="1">
      <alignment horizontal="right" indent="1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38" applyNumberFormat="1" applyFont="1" applyAlignment="1">
      <alignment horizontal="right" indent="1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00" fontId="7" fillId="0" borderId="0" xfId="0" applyNumberFormat="1" applyFont="1" applyFill="1" applyAlignment="1">
      <alignment vertical="center"/>
    </xf>
    <xf numFmtId="202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00" fontId="11" fillId="0" borderId="0" xfId="0" applyNumberFormat="1" applyFont="1" applyFill="1" applyAlignment="1">
      <alignment vertical="center"/>
    </xf>
    <xf numFmtId="20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2" fontId="11" fillId="0" borderId="0" xfId="0" applyNumberFormat="1" applyFont="1" applyFill="1" applyAlignment="1">
      <alignment vertical="center"/>
    </xf>
    <xf numFmtId="202" fontId="11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4" fontId="11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vertical="center"/>
    </xf>
    <xf numFmtId="201" fontId="7" fillId="0" borderId="0" xfId="38" applyNumberFormat="1" applyFont="1" applyFill="1" applyAlignment="1">
      <alignment vertical="center"/>
    </xf>
    <xf numFmtId="201" fontId="11" fillId="0" borderId="0" xfId="38" applyNumberFormat="1" applyFont="1" applyFill="1" applyAlignment="1">
      <alignment vertical="center"/>
    </xf>
    <xf numFmtId="202" fontId="16" fillId="0" borderId="0" xfId="38" applyNumberFormat="1" applyFont="1" applyFill="1" applyBorder="1" applyAlignment="1">
      <alignment horizontal="right" vertical="center" indent="1"/>
    </xf>
    <xf numFmtId="202" fontId="17" fillId="0" borderId="0" xfId="38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/>
    </xf>
    <xf numFmtId="199" fontId="16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17" fontId="17" fillId="0" borderId="0" xfId="0" applyNumberFormat="1" applyFont="1" applyFill="1" applyAlignment="1">
      <alignment horizontal="left"/>
    </xf>
    <xf numFmtId="17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43" fontId="8" fillId="0" borderId="0" xfId="38" applyFont="1" applyFill="1" applyAlignment="1">
      <alignment vertical="center"/>
    </xf>
    <xf numFmtId="202" fontId="16" fillId="0" borderId="0" xfId="0" applyNumberFormat="1" applyFont="1" applyFill="1" applyAlignment="1">
      <alignment horizontal="right" vertical="center" indent="1"/>
    </xf>
    <xf numFmtId="0" fontId="17" fillId="0" borderId="0" xfId="0" applyFont="1" applyFill="1" applyAlignment="1">
      <alignment horizontal="left" vertical="center"/>
    </xf>
    <xf numFmtId="17" fontId="17" fillId="0" borderId="0" xfId="0" applyNumberFormat="1" applyFont="1" applyFill="1" applyAlignment="1" quotePrefix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199" fontId="16" fillId="33" borderId="0" xfId="0" applyNumberFormat="1" applyFont="1" applyFill="1" applyAlignment="1">
      <alignment/>
    </xf>
    <xf numFmtId="199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 vertical="center"/>
    </xf>
    <xf numFmtId="201" fontId="16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/>
    </xf>
    <xf numFmtId="199" fontId="17" fillId="33" borderId="0" xfId="0" applyNumberFormat="1" applyFont="1" applyFill="1" applyAlignment="1">
      <alignment/>
    </xf>
    <xf numFmtId="201" fontId="16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/>
    </xf>
    <xf numFmtId="199" fontId="16" fillId="33" borderId="0" xfId="0" applyNumberFormat="1" applyFont="1" applyFill="1" applyAlignment="1">
      <alignment vertical="center"/>
    </xf>
    <xf numFmtId="200" fontId="17" fillId="0" borderId="0" xfId="38" applyNumberFormat="1" applyFont="1" applyFill="1" applyBorder="1" applyAlignment="1">
      <alignment horizontal="right" vertical="center" indent="1"/>
    </xf>
    <xf numFmtId="43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/>
    </xf>
    <xf numFmtId="200" fontId="17" fillId="0" borderId="11" xfId="38" applyNumberFormat="1" applyFont="1" applyFill="1" applyBorder="1" applyAlignment="1">
      <alignment horizontal="right" vertical="center" indent="1"/>
    </xf>
    <xf numFmtId="202" fontId="17" fillId="0" borderId="11" xfId="38" applyNumberFormat="1" applyFont="1" applyFill="1" applyBorder="1" applyAlignment="1">
      <alignment horizontal="right" vertical="center" indent="1"/>
    </xf>
    <xf numFmtId="199" fontId="81" fillId="0" borderId="0" xfId="0" applyNumberFormat="1" applyFont="1" applyFill="1" applyAlignment="1">
      <alignment vertical="center"/>
    </xf>
    <xf numFmtId="202" fontId="70" fillId="0" borderId="0" xfId="0" applyNumberFormat="1" applyFont="1" applyFill="1" applyAlignment="1">
      <alignment/>
    </xf>
    <xf numFmtId="200" fontId="75" fillId="33" borderId="0" xfId="0" applyNumberFormat="1" applyFont="1" applyFill="1" applyAlignment="1">
      <alignment/>
    </xf>
    <xf numFmtId="200" fontId="14" fillId="0" borderId="0" xfId="0" applyNumberFormat="1" applyFont="1" applyFill="1" applyAlignment="1">
      <alignment horizontal="right" vertical="center"/>
    </xf>
    <xf numFmtId="200" fontId="82" fillId="0" borderId="0" xfId="0" applyNumberFormat="1" applyFont="1" applyFill="1" applyAlignment="1">
      <alignment vertical="center"/>
    </xf>
    <xf numFmtId="202" fontId="70" fillId="0" borderId="0" xfId="0" applyNumberFormat="1" applyFont="1" applyAlignment="1">
      <alignment horizontal="right"/>
    </xf>
    <xf numFmtId="201" fontId="83" fillId="33" borderId="0" xfId="38" applyNumberFormat="1" applyFont="1" applyFill="1" applyAlignment="1">
      <alignment/>
    </xf>
    <xf numFmtId="199" fontId="84" fillId="33" borderId="0" xfId="0" applyNumberFormat="1" applyFont="1" applyFill="1" applyAlignment="1">
      <alignment vertical="center"/>
    </xf>
    <xf numFmtId="201" fontId="84" fillId="33" borderId="0" xfId="0" applyNumberFormat="1" applyFont="1" applyFill="1" applyAlignment="1">
      <alignment vertical="center"/>
    </xf>
    <xf numFmtId="201" fontId="85" fillId="33" borderId="0" xfId="0" applyNumberFormat="1" applyFont="1" applyFill="1" applyAlignment="1">
      <alignment vertical="center"/>
    </xf>
    <xf numFmtId="201" fontId="84" fillId="33" borderId="0" xfId="0" applyNumberFormat="1" applyFont="1" applyFill="1" applyAlignment="1">
      <alignment horizontal="right" vertical="center"/>
    </xf>
    <xf numFmtId="201" fontId="84" fillId="33" borderId="0" xfId="38" applyNumberFormat="1" applyFont="1" applyFill="1" applyAlignment="1">
      <alignment vertical="center"/>
    </xf>
    <xf numFmtId="199" fontId="8" fillId="0" borderId="0" xfId="38" applyNumberFormat="1" applyFont="1" applyAlignment="1">
      <alignment horizontal="right"/>
    </xf>
    <xf numFmtId="199" fontId="17" fillId="0" borderId="0" xfId="38" applyNumberFormat="1" applyFont="1" applyAlignment="1">
      <alignment horizontal="right" indent="1"/>
    </xf>
    <xf numFmtId="199" fontId="16" fillId="0" borderId="0" xfId="38" applyNumberFormat="1" applyFont="1" applyAlignment="1">
      <alignment horizontal="right" indent="1"/>
    </xf>
    <xf numFmtId="201" fontId="6" fillId="0" borderId="0" xfId="38" applyNumberFormat="1" applyFont="1" applyFill="1" applyAlignment="1">
      <alignment horizontal="right" vertical="center" indent="1"/>
    </xf>
    <xf numFmtId="200" fontId="6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99" fontId="12" fillId="0" borderId="0" xfId="38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648;&#3627;&#3609;&#3639;&#3629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4">
        <row r="15">
          <cell r="H15" t="str">
            <v>-</v>
          </cell>
        </row>
        <row r="17">
          <cell r="H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4" customHeight="1"/>
  <cols>
    <col min="1" max="1" width="38.140625" style="4" customWidth="1"/>
    <col min="2" max="4" width="18.421875" style="4" customWidth="1"/>
    <col min="5" max="7" width="9.140625" style="4" customWidth="1"/>
    <col min="8" max="8" width="10.00390625" style="4" customWidth="1"/>
    <col min="9" max="11" width="9.140625" style="4" customWidth="1"/>
    <col min="12" max="12" width="12.140625" style="4" customWidth="1"/>
    <col min="13" max="16384" width="9.140625" style="4" customWidth="1"/>
  </cols>
  <sheetData>
    <row r="1" ht="25.5" customHeight="1">
      <c r="A1" s="3" t="s">
        <v>95</v>
      </c>
    </row>
    <row r="2" spans="1:4" ht="9.75" customHeight="1">
      <c r="A2" s="5"/>
      <c r="B2" s="5"/>
      <c r="C2" s="5"/>
      <c r="D2" s="5"/>
    </row>
    <row r="3" spans="1:5" s="9" customFormat="1" ht="32.25" customHeight="1">
      <c r="A3" s="6" t="s">
        <v>0</v>
      </c>
      <c r="B3" s="7" t="s">
        <v>1</v>
      </c>
      <c r="C3" s="7" t="s">
        <v>2</v>
      </c>
      <c r="D3" s="7" t="s">
        <v>3</v>
      </c>
      <c r="E3" s="8"/>
    </row>
    <row r="4" spans="1:5" s="9" customFormat="1" ht="24" customHeight="1">
      <c r="A4" s="10"/>
      <c r="B4" s="246" t="s">
        <v>94</v>
      </c>
      <c r="C4" s="246"/>
      <c r="D4" s="246"/>
      <c r="E4" s="8"/>
    </row>
    <row r="5" spans="1:7" s="14" customFormat="1" ht="24" customHeight="1">
      <c r="A5" s="11" t="s">
        <v>5</v>
      </c>
      <c r="B5" s="12">
        <v>583807</v>
      </c>
      <c r="C5" s="12">
        <v>276422</v>
      </c>
      <c r="D5" s="12">
        <v>307385</v>
      </c>
      <c r="E5" s="13">
        <f>B6+B11</f>
        <v>583807</v>
      </c>
      <c r="F5" s="13"/>
      <c r="G5" s="13"/>
    </row>
    <row r="6" spans="1:7" s="14" customFormat="1" ht="24" customHeight="1">
      <c r="A6" s="15" t="s">
        <v>50</v>
      </c>
      <c r="B6" s="12">
        <v>367209.14</v>
      </c>
      <c r="C6" s="12">
        <v>198514.93</v>
      </c>
      <c r="D6" s="12">
        <v>168694.21</v>
      </c>
      <c r="E6" s="13">
        <f>B7+B10</f>
        <v>367209.13999999996</v>
      </c>
      <c r="F6" s="16"/>
      <c r="G6" s="16"/>
    </row>
    <row r="7" spans="1:9" s="14" customFormat="1" ht="24" customHeight="1">
      <c r="A7" s="17" t="s">
        <v>52</v>
      </c>
      <c r="B7" s="18">
        <v>364590.6</v>
      </c>
      <c r="C7" s="18">
        <v>198326.26</v>
      </c>
      <c r="D7" s="18">
        <v>166264.34</v>
      </c>
      <c r="E7" s="13">
        <f>B8+B9</f>
        <v>364590.6</v>
      </c>
      <c r="F7" s="13"/>
      <c r="G7" s="13"/>
      <c r="I7" s="16"/>
    </row>
    <row r="8" spans="1:9" s="14" customFormat="1" ht="24" customHeight="1">
      <c r="A8" s="17" t="s">
        <v>90</v>
      </c>
      <c r="B8" s="18">
        <v>359264.73</v>
      </c>
      <c r="C8" s="18">
        <v>195905.5</v>
      </c>
      <c r="D8" s="18">
        <v>163359.23</v>
      </c>
      <c r="E8" s="13"/>
      <c r="F8" s="19"/>
      <c r="I8" s="16"/>
    </row>
    <row r="9" spans="1:9" s="14" customFormat="1" ht="21.75">
      <c r="A9" s="17" t="s">
        <v>91</v>
      </c>
      <c r="B9" s="18">
        <v>5325.87</v>
      </c>
      <c r="C9" s="18">
        <v>2420.76</v>
      </c>
      <c r="D9" s="18">
        <v>2905.11</v>
      </c>
      <c r="E9" s="16"/>
      <c r="F9" s="16"/>
      <c r="G9" s="16"/>
      <c r="H9" s="20"/>
      <c r="I9" s="16"/>
    </row>
    <row r="10" spans="1:8" s="14" customFormat="1" ht="21.75">
      <c r="A10" s="17" t="s">
        <v>53</v>
      </c>
      <c r="B10" s="18">
        <v>2618.54</v>
      </c>
      <c r="C10" s="18">
        <v>188</v>
      </c>
      <c r="D10" s="18">
        <v>2429.87</v>
      </c>
      <c r="E10" s="13"/>
      <c r="F10" s="19"/>
      <c r="G10" s="19"/>
      <c r="H10" s="19"/>
    </row>
    <row r="11" spans="1:7" s="22" customFormat="1" ht="21.75">
      <c r="A11" s="15" t="s">
        <v>51</v>
      </c>
      <c r="B11" s="21">
        <v>216597.86</v>
      </c>
      <c r="C11" s="21">
        <v>77907.07</v>
      </c>
      <c r="D11" s="21">
        <v>138690.79</v>
      </c>
      <c r="E11" s="13">
        <f>SUM(B12:B15)</f>
        <v>216597.86</v>
      </c>
      <c r="F11" s="13">
        <f>SUM(C12:C15)</f>
        <v>77907.06000000001</v>
      </c>
      <c r="G11" s="13">
        <f>SUM(D12:D15)</f>
        <v>138690.8</v>
      </c>
    </row>
    <row r="12" spans="1:6" s="14" customFormat="1" ht="24" customHeight="1">
      <c r="A12" s="17" t="s">
        <v>54</v>
      </c>
      <c r="B12" s="23">
        <v>50322.57</v>
      </c>
      <c r="C12" s="23">
        <v>2842.13</v>
      </c>
      <c r="D12" s="23">
        <v>47480.44</v>
      </c>
      <c r="E12" s="13"/>
      <c r="F12" s="24"/>
    </row>
    <row r="13" spans="1:6" s="14" customFormat="1" ht="24" customHeight="1">
      <c r="A13" s="17" t="s">
        <v>55</v>
      </c>
      <c r="B13" s="23">
        <v>52984.02</v>
      </c>
      <c r="C13" s="23">
        <v>27152.81</v>
      </c>
      <c r="D13" s="23">
        <v>25831.21</v>
      </c>
      <c r="E13" s="13"/>
      <c r="F13" s="24"/>
    </row>
    <row r="14" spans="1:6" s="14" customFormat="1" ht="24" customHeight="1">
      <c r="A14" s="17" t="s">
        <v>106</v>
      </c>
      <c r="B14" s="23">
        <v>96534.22</v>
      </c>
      <c r="C14" s="23">
        <v>37420.63</v>
      </c>
      <c r="D14" s="23">
        <v>59113.59</v>
      </c>
      <c r="E14" s="13">
        <f>B14+B15</f>
        <v>113291.27</v>
      </c>
      <c r="F14" s="24"/>
    </row>
    <row r="15" spans="1:9" s="14" customFormat="1" ht="24" customHeight="1">
      <c r="A15" s="17" t="s">
        <v>107</v>
      </c>
      <c r="B15" s="23">
        <v>16757.05</v>
      </c>
      <c r="C15" s="23">
        <v>10491.490000000002</v>
      </c>
      <c r="D15" s="23">
        <v>6265.5599999999995</v>
      </c>
      <c r="E15" s="13"/>
      <c r="F15" s="24"/>
      <c r="I15" s="25"/>
    </row>
    <row r="16" spans="1:6" s="14" customFormat="1" ht="28.5" customHeight="1">
      <c r="A16" s="10"/>
      <c r="B16" s="247" t="s">
        <v>12</v>
      </c>
      <c r="C16" s="247"/>
      <c r="D16" s="247"/>
      <c r="E16" s="17"/>
      <c r="F16" s="16"/>
    </row>
    <row r="17" spans="1:12" s="22" customFormat="1" ht="24" customHeight="1">
      <c r="A17" s="11" t="s">
        <v>5</v>
      </c>
      <c r="B17" s="37">
        <f aca="true" t="shared" si="0" ref="B17:G17">B18+B23</f>
        <v>100</v>
      </c>
      <c r="C17" s="37">
        <f t="shared" si="0"/>
        <v>100</v>
      </c>
      <c r="D17" s="37">
        <f t="shared" si="0"/>
        <v>100</v>
      </c>
      <c r="E17" s="26">
        <f t="shared" si="0"/>
        <v>100</v>
      </c>
      <c r="F17" s="26">
        <f>F18+F23</f>
        <v>100</v>
      </c>
      <c r="G17" s="26">
        <f t="shared" si="0"/>
        <v>100</v>
      </c>
      <c r="H17" s="27"/>
      <c r="I17" s="27"/>
      <c r="J17" s="27"/>
      <c r="K17" s="27"/>
      <c r="L17" s="27"/>
    </row>
    <row r="18" spans="1:12" s="22" customFormat="1" ht="24" customHeight="1">
      <c r="A18" s="15" t="s">
        <v>6</v>
      </c>
      <c r="B18" s="38">
        <f>B6*100/$B$5</f>
        <v>62.8990642455469</v>
      </c>
      <c r="C18" s="38">
        <f>C6*100/$C$5</f>
        <v>71.81589381452996</v>
      </c>
      <c r="D18" s="38">
        <f>D6*100/$D$5</f>
        <v>54.880430079541945</v>
      </c>
      <c r="E18" s="28">
        <v>62.9</v>
      </c>
      <c r="F18" s="28">
        <v>71.8</v>
      </c>
      <c r="G18" s="28">
        <v>54.9</v>
      </c>
      <c r="H18" s="27"/>
      <c r="I18" s="27"/>
      <c r="J18" s="27"/>
      <c r="K18" s="27"/>
      <c r="L18" s="27"/>
    </row>
    <row r="19" spans="1:12" s="14" customFormat="1" ht="24" customHeight="1">
      <c r="A19" s="17" t="s">
        <v>7</v>
      </c>
      <c r="B19" s="39">
        <f>B7*100/$B$5</f>
        <v>62.45053587915184</v>
      </c>
      <c r="C19" s="39">
        <f aca="true" t="shared" si="1" ref="C19:C27">C7*100/$C$5</f>
        <v>71.74763947876797</v>
      </c>
      <c r="D19" s="39">
        <f aca="true" t="shared" si="2" ref="D19:D27">D7*100/$D$5</f>
        <v>54.08993282040438</v>
      </c>
      <c r="E19" s="29">
        <v>62.5</v>
      </c>
      <c r="F19" s="29">
        <v>71.7</v>
      </c>
      <c r="G19" s="29">
        <v>54.1</v>
      </c>
      <c r="H19" s="16"/>
      <c r="I19" s="16"/>
      <c r="J19" s="16"/>
      <c r="K19" s="16"/>
      <c r="L19" s="16"/>
    </row>
    <row r="20" spans="1:12" s="14" customFormat="1" ht="24" customHeight="1">
      <c r="A20" s="17" t="s">
        <v>92</v>
      </c>
      <c r="B20" s="39">
        <f aca="true" t="shared" si="3" ref="B20:B27">B8*100/$B$5</f>
        <v>61.53827035304476</v>
      </c>
      <c r="C20" s="39">
        <f t="shared" si="1"/>
        <v>70.87189152817069</v>
      </c>
      <c r="D20" s="39">
        <f t="shared" si="2"/>
        <v>53.14482814711194</v>
      </c>
      <c r="E20" s="30">
        <v>61.5</v>
      </c>
      <c r="F20" s="16">
        <v>70.9</v>
      </c>
      <c r="G20" s="16">
        <v>53.1</v>
      </c>
      <c r="H20" s="16"/>
      <c r="I20" s="16"/>
      <c r="J20" s="16"/>
      <c r="K20" s="16"/>
      <c r="L20" s="16"/>
    </row>
    <row r="21" spans="1:12" s="14" customFormat="1" ht="21.75">
      <c r="A21" s="17" t="s">
        <v>93</v>
      </c>
      <c r="B21" s="39">
        <f t="shared" si="3"/>
        <v>0.9122655261070868</v>
      </c>
      <c r="C21" s="39">
        <f t="shared" si="1"/>
        <v>0.8757479505972753</v>
      </c>
      <c r="D21" s="39">
        <f t="shared" si="2"/>
        <v>0.9451046732924508</v>
      </c>
      <c r="E21" s="30">
        <v>0.9</v>
      </c>
      <c r="F21" s="16">
        <v>0.9</v>
      </c>
      <c r="G21" s="16">
        <v>0.9</v>
      </c>
      <c r="H21" s="16"/>
      <c r="I21" s="16"/>
      <c r="J21" s="16"/>
      <c r="K21" s="16"/>
      <c r="L21" s="16"/>
    </row>
    <row r="22" spans="1:12" s="14" customFormat="1" ht="21.75">
      <c r="A22" s="17" t="s">
        <v>8</v>
      </c>
      <c r="B22" s="39">
        <f t="shared" si="3"/>
        <v>0.44852836639505866</v>
      </c>
      <c r="C22" s="39">
        <f t="shared" si="1"/>
        <v>0.06801195273892816</v>
      </c>
      <c r="D22" s="39">
        <f t="shared" si="2"/>
        <v>0.7904972591375636</v>
      </c>
      <c r="E22" s="30">
        <v>0.4</v>
      </c>
      <c r="F22" s="16">
        <v>0.1</v>
      </c>
      <c r="G22" s="16">
        <v>0.8</v>
      </c>
      <c r="H22" s="16"/>
      <c r="I22" s="16"/>
      <c r="J22" s="16"/>
      <c r="K22" s="16"/>
      <c r="L22" s="16"/>
    </row>
    <row r="23" spans="1:12" s="14" customFormat="1" ht="21.75">
      <c r="A23" s="15" t="s">
        <v>9</v>
      </c>
      <c r="B23" s="38">
        <f t="shared" si="3"/>
        <v>37.1009357544531</v>
      </c>
      <c r="C23" s="38">
        <f t="shared" si="1"/>
        <v>28.184106185470046</v>
      </c>
      <c r="D23" s="38">
        <f t="shared" si="2"/>
        <v>45.119569920458055</v>
      </c>
      <c r="E23" s="27">
        <v>37.1</v>
      </c>
      <c r="F23" s="27">
        <v>28.2</v>
      </c>
      <c r="G23" s="27">
        <v>45.1</v>
      </c>
      <c r="H23" s="16"/>
      <c r="I23" s="16"/>
      <c r="J23" s="16"/>
      <c r="K23" s="16"/>
      <c r="L23" s="16"/>
    </row>
    <row r="24" spans="1:12" s="14" customFormat="1" ht="24" customHeight="1">
      <c r="A24" s="17" t="s">
        <v>10</v>
      </c>
      <c r="B24" s="39">
        <f t="shared" si="3"/>
        <v>8.619727067335608</v>
      </c>
      <c r="C24" s="39">
        <f t="shared" si="1"/>
        <v>1.0281851661589887</v>
      </c>
      <c r="D24" s="39">
        <f t="shared" si="2"/>
        <v>15.446570262049221</v>
      </c>
      <c r="E24" s="31">
        <v>8.6</v>
      </c>
      <c r="F24" s="16">
        <v>1</v>
      </c>
      <c r="G24" s="16">
        <v>15.4</v>
      </c>
      <c r="H24" s="16"/>
      <c r="I24" s="16"/>
      <c r="J24" s="16"/>
      <c r="K24" s="16"/>
      <c r="L24" s="16"/>
    </row>
    <row r="25" spans="1:12" s="14" customFormat="1" ht="24" customHeight="1">
      <c r="A25" s="17" t="s">
        <v>11</v>
      </c>
      <c r="B25" s="39">
        <f t="shared" si="3"/>
        <v>9.075605465504868</v>
      </c>
      <c r="C25" s="39">
        <f t="shared" si="1"/>
        <v>9.822955481112212</v>
      </c>
      <c r="D25" s="39">
        <f t="shared" si="2"/>
        <v>8.40353628186151</v>
      </c>
      <c r="E25" s="30">
        <v>9.1</v>
      </c>
      <c r="F25" s="16">
        <v>9.8</v>
      </c>
      <c r="G25" s="16">
        <v>8.4</v>
      </c>
      <c r="H25" s="16"/>
      <c r="I25" s="16"/>
      <c r="J25" s="16"/>
      <c r="K25" s="16"/>
      <c r="L25" s="16"/>
    </row>
    <row r="26" spans="1:12" s="14" customFormat="1" ht="24" customHeight="1">
      <c r="A26" s="17" t="s">
        <v>108</v>
      </c>
      <c r="B26" s="39">
        <f t="shared" si="3"/>
        <v>16.53529676759614</v>
      </c>
      <c r="C26" s="39">
        <f t="shared" si="1"/>
        <v>13.537500633089984</v>
      </c>
      <c r="D26" s="39">
        <f t="shared" si="2"/>
        <v>19.231123834930138</v>
      </c>
      <c r="E26" s="31">
        <v>16.5</v>
      </c>
      <c r="F26" s="16">
        <v>13.5</v>
      </c>
      <c r="G26" s="16">
        <v>19.2</v>
      </c>
      <c r="H26" s="16"/>
      <c r="I26" s="16"/>
      <c r="J26" s="16"/>
      <c r="K26" s="16"/>
      <c r="L26" s="16"/>
    </row>
    <row r="27" spans="1:12" s="14" customFormat="1" ht="24" customHeight="1">
      <c r="A27" s="32" t="s">
        <v>109</v>
      </c>
      <c r="B27" s="41">
        <f t="shared" si="3"/>
        <v>2.8703064540164815</v>
      </c>
      <c r="C27" s="41">
        <f t="shared" si="1"/>
        <v>3.7954612874517957</v>
      </c>
      <c r="D27" s="41">
        <f t="shared" si="2"/>
        <v>2.038342794866373</v>
      </c>
      <c r="E27" s="31">
        <v>2.9</v>
      </c>
      <c r="F27" s="16">
        <v>3.8</v>
      </c>
      <c r="G27" s="16">
        <v>2</v>
      </c>
      <c r="H27" s="16"/>
      <c r="I27" s="16"/>
      <c r="J27" s="16"/>
      <c r="K27" s="16"/>
      <c r="L27" s="16"/>
    </row>
    <row r="28" spans="1:12" ht="24" customHeight="1">
      <c r="A28" s="33" t="s">
        <v>85</v>
      </c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32" spans="2:3" ht="24" customHeight="1">
      <c r="B32" s="17"/>
      <c r="C32" s="18"/>
    </row>
    <row r="33" spans="2:3" ht="24" customHeight="1">
      <c r="B33" s="17"/>
      <c r="C33" s="18"/>
    </row>
    <row r="34" spans="2:3" ht="24" customHeight="1">
      <c r="B34" s="17"/>
      <c r="C34" s="18"/>
    </row>
    <row r="35" ht="24" customHeight="1">
      <c r="C35" s="36"/>
    </row>
    <row r="36" ht="24" customHeight="1">
      <c r="C36" s="36"/>
    </row>
    <row r="37" ht="24" customHeight="1">
      <c r="C37" s="35"/>
    </row>
    <row r="38" ht="24" customHeight="1">
      <c r="C38" s="34"/>
    </row>
    <row r="39" ht="24" customHeight="1">
      <c r="C39" s="34"/>
    </row>
  </sheetData>
  <sheetProtection/>
  <mergeCells count="2">
    <mergeCell ref="B4:D4"/>
    <mergeCell ref="B16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view="pageBreakPreview" zoomScale="115" zoomScaleSheetLayoutView="115" workbookViewId="0" topLeftCell="A1">
      <selection activeCell="E15" sqref="E15"/>
    </sheetView>
  </sheetViews>
  <sheetFormatPr defaultColWidth="9.140625" defaultRowHeight="26.25" customHeight="1"/>
  <cols>
    <col min="1" max="1" width="33.28125" style="3" customWidth="1"/>
    <col min="2" max="2" width="19.421875" style="42" customWidth="1"/>
    <col min="3" max="3" width="18.57421875" style="42" customWidth="1"/>
    <col min="4" max="4" width="20.140625" style="42" customWidth="1"/>
    <col min="5" max="11" width="9.140625" style="42" customWidth="1"/>
    <col min="12" max="16384" width="9.140625" style="42" customWidth="1"/>
  </cols>
  <sheetData>
    <row r="1" spans="1:4" s="3" customFormat="1" ht="26.25" customHeight="1">
      <c r="A1" s="3" t="s">
        <v>76</v>
      </c>
      <c r="B1" s="4"/>
      <c r="C1" s="4"/>
      <c r="D1" s="4"/>
    </row>
    <row r="2" ht="8.25" customHeight="1"/>
    <row r="3" spans="1:4" s="9" customFormat="1" ht="30" customHeight="1">
      <c r="A3" s="6" t="s">
        <v>13</v>
      </c>
      <c r="B3" s="7" t="s">
        <v>1</v>
      </c>
      <c r="C3" s="7" t="s">
        <v>2</v>
      </c>
      <c r="D3" s="7" t="s">
        <v>3</v>
      </c>
    </row>
    <row r="4" spans="2:4" s="9" customFormat="1" ht="19.5" customHeight="1">
      <c r="B4" s="246" t="s">
        <v>94</v>
      </c>
      <c r="C4" s="246"/>
      <c r="D4" s="246"/>
    </row>
    <row r="5" spans="1:11" s="14" customFormat="1" ht="21" customHeight="1">
      <c r="A5" s="43" t="s">
        <v>4</v>
      </c>
      <c r="B5" s="44">
        <v>583807</v>
      </c>
      <c r="C5" s="44">
        <v>276422</v>
      </c>
      <c r="D5" s="44">
        <v>307385</v>
      </c>
      <c r="E5" s="229">
        <f>B6+B7+B8+B9+B10+B14</f>
        <v>583807</v>
      </c>
      <c r="F5" s="229">
        <f>C6+C7+C8+C9+C10+C14</f>
        <v>276422.01</v>
      </c>
      <c r="G5" s="229">
        <f>D6+D7+D8+D9+D10+D14</f>
        <v>307385</v>
      </c>
      <c r="I5" s="13">
        <f>I6+I10+I14</f>
        <v>583807</v>
      </c>
      <c r="J5" s="13">
        <f>J6+J10+J14</f>
        <v>276422.01</v>
      </c>
      <c r="K5" s="13">
        <f>K6+K10+K14</f>
        <v>307385</v>
      </c>
    </row>
    <row r="6" spans="1:11" s="14" customFormat="1" ht="21" customHeight="1">
      <c r="A6" s="17" t="s">
        <v>14</v>
      </c>
      <c r="B6" s="45">
        <v>23285.81</v>
      </c>
      <c r="C6" s="45">
        <v>6728.43</v>
      </c>
      <c r="D6" s="45">
        <v>16557.38</v>
      </c>
      <c r="E6" s="13">
        <f>SUM(B6:B9)</f>
        <v>346641.13</v>
      </c>
      <c r="F6" s="13">
        <f>SUM(C6:C9)</f>
        <v>158129.74</v>
      </c>
      <c r="G6" s="13">
        <f>SUM(D6:D9)</f>
        <v>188511.38</v>
      </c>
      <c r="I6" s="25">
        <f>B6+B7+B8+B9</f>
        <v>346641.13</v>
      </c>
      <c r="J6" s="25">
        <f>C6+C7+C8+C9</f>
        <v>158129.74</v>
      </c>
      <c r="K6" s="25">
        <f>D6+D7+D8+D9</f>
        <v>188511.38</v>
      </c>
    </row>
    <row r="7" spans="1:5" s="14" customFormat="1" ht="21" customHeight="1">
      <c r="A7" s="14" t="s">
        <v>15</v>
      </c>
      <c r="B7" s="45">
        <v>144637.93</v>
      </c>
      <c r="C7" s="45">
        <v>55714.02</v>
      </c>
      <c r="D7" s="45">
        <v>88923.91</v>
      </c>
      <c r="E7" s="13"/>
    </row>
    <row r="8" spans="1:5" s="14" customFormat="1" ht="21" customHeight="1">
      <c r="A8" s="46" t="s">
        <v>16</v>
      </c>
      <c r="B8" s="45">
        <v>80741.1</v>
      </c>
      <c r="C8" s="45">
        <v>37719.74</v>
      </c>
      <c r="D8" s="45">
        <v>43021.35</v>
      </c>
      <c r="E8" s="13"/>
    </row>
    <row r="9" spans="1:5" s="14" customFormat="1" ht="21" customHeight="1">
      <c r="A9" s="46" t="s">
        <v>17</v>
      </c>
      <c r="B9" s="45">
        <v>97976.29</v>
      </c>
      <c r="C9" s="45">
        <v>57967.55</v>
      </c>
      <c r="D9" s="45">
        <v>40008.74</v>
      </c>
      <c r="E9" s="13"/>
    </row>
    <row r="10" spans="1:11" s="4" customFormat="1" ht="21" customHeight="1">
      <c r="A10" s="22" t="s">
        <v>18</v>
      </c>
      <c r="B10" s="47">
        <f>SUM(B11:B13)</f>
        <v>100038.99</v>
      </c>
      <c r="C10" s="47">
        <f>SUM(C11:C13)</f>
        <v>54245.759999999995</v>
      </c>
      <c r="D10" s="47">
        <f>SUM(D11:D13)</f>
        <v>45793.229999999996</v>
      </c>
      <c r="E10" s="13">
        <f>B10</f>
        <v>100038.99</v>
      </c>
      <c r="F10" s="13">
        <f>C10</f>
        <v>54245.759999999995</v>
      </c>
      <c r="G10" s="13">
        <f>D10</f>
        <v>45793.229999999996</v>
      </c>
      <c r="I10" s="48">
        <f>B11+B12</f>
        <v>100038.99</v>
      </c>
      <c r="J10" s="48">
        <f>C11+C12</f>
        <v>54245.759999999995</v>
      </c>
      <c r="K10" s="48">
        <f>D11+D12</f>
        <v>45793.229999999996</v>
      </c>
    </row>
    <row r="11" spans="1:5" s="4" customFormat="1" ht="21" customHeight="1">
      <c r="A11" s="49" t="s">
        <v>19</v>
      </c>
      <c r="B11" s="45">
        <v>74707.38</v>
      </c>
      <c r="C11" s="45">
        <v>36576.82</v>
      </c>
      <c r="D11" s="45">
        <v>38130.56</v>
      </c>
      <c r="E11" s="13"/>
    </row>
    <row r="12" spans="1:5" s="4" customFormat="1" ht="21.75">
      <c r="A12" s="49" t="s">
        <v>20</v>
      </c>
      <c r="B12" s="45">
        <v>25331.61</v>
      </c>
      <c r="C12" s="45">
        <v>17668.94</v>
      </c>
      <c r="D12" s="45">
        <v>7662.67</v>
      </c>
      <c r="E12" s="13"/>
    </row>
    <row r="13" spans="1:5" s="4" customFormat="1" ht="21.75" hidden="1">
      <c r="A13" s="49" t="s">
        <v>77</v>
      </c>
      <c r="B13" s="50" t="s">
        <v>113</v>
      </c>
      <c r="C13" s="50" t="s">
        <v>113</v>
      </c>
      <c r="D13" s="50" t="s">
        <v>113</v>
      </c>
      <c r="E13" s="13"/>
    </row>
    <row r="14" spans="1:11" s="4" customFormat="1" ht="21.75">
      <c r="A14" s="22" t="s">
        <v>96</v>
      </c>
      <c r="B14" s="47">
        <f>SUM(B15:B17)</f>
        <v>137126.88</v>
      </c>
      <c r="C14" s="47">
        <f>SUM(C15:C17)</f>
        <v>64046.51</v>
      </c>
      <c r="D14" s="47">
        <f>SUM(D15:D17)</f>
        <v>73080.39</v>
      </c>
      <c r="E14" s="13">
        <f>B14</f>
        <v>137126.88</v>
      </c>
      <c r="F14" s="13">
        <f>C14</f>
        <v>64046.51</v>
      </c>
      <c r="G14" s="13">
        <f>D14</f>
        <v>73080.39</v>
      </c>
      <c r="I14" s="48">
        <f>B15+B16+B17</f>
        <v>137126.88</v>
      </c>
      <c r="J14" s="48">
        <f>C15+C16+C17</f>
        <v>64046.51</v>
      </c>
      <c r="K14" s="48">
        <f>D15+D16+D17</f>
        <v>73080.39</v>
      </c>
    </row>
    <row r="15" spans="1:5" s="14" customFormat="1" ht="21" customHeight="1">
      <c r="A15" s="49" t="s">
        <v>21</v>
      </c>
      <c r="B15" s="45">
        <v>76057.45</v>
      </c>
      <c r="C15" s="45">
        <v>33651.91</v>
      </c>
      <c r="D15" s="45">
        <v>42405.54</v>
      </c>
      <c r="E15" s="13"/>
    </row>
    <row r="16" spans="1:5" s="14" customFormat="1" ht="21" customHeight="1">
      <c r="A16" s="49" t="s">
        <v>22</v>
      </c>
      <c r="B16" s="45">
        <v>42889.73</v>
      </c>
      <c r="C16" s="45">
        <v>23459.21</v>
      </c>
      <c r="D16" s="45">
        <v>19430.53</v>
      </c>
      <c r="E16" s="13"/>
    </row>
    <row r="17" spans="1:5" s="14" customFormat="1" ht="21.75">
      <c r="A17" s="49" t="s">
        <v>23</v>
      </c>
      <c r="B17" s="45">
        <v>18179.7</v>
      </c>
      <c r="C17" s="45">
        <v>6935.39</v>
      </c>
      <c r="D17" s="45">
        <v>11244.32</v>
      </c>
      <c r="E17" s="13"/>
    </row>
    <row r="18" spans="1:5" s="14" customFormat="1" ht="21.75" hidden="1">
      <c r="A18" s="49" t="s">
        <v>103</v>
      </c>
      <c r="B18" s="50">
        <v>0</v>
      </c>
      <c r="C18" s="50">
        <v>0</v>
      </c>
      <c r="D18" s="50">
        <v>0</v>
      </c>
      <c r="E18" s="13"/>
    </row>
    <row r="19" spans="1:5" s="14" customFormat="1" ht="21.75" hidden="1">
      <c r="A19" s="49" t="s">
        <v>104</v>
      </c>
      <c r="B19" s="50">
        <v>0</v>
      </c>
      <c r="C19" s="50">
        <v>0</v>
      </c>
      <c r="D19" s="50">
        <v>0</v>
      </c>
      <c r="E19" s="13"/>
    </row>
    <row r="20" spans="1:4" s="4" customFormat="1" ht="21.75">
      <c r="A20" s="14"/>
      <c r="B20" s="248" t="s">
        <v>12</v>
      </c>
      <c r="C20" s="248"/>
      <c r="D20" s="248"/>
    </row>
    <row r="21" spans="1:7" s="4" customFormat="1" ht="18.75" customHeight="1">
      <c r="A21" s="51" t="s">
        <v>4</v>
      </c>
      <c r="B21" s="52">
        <v>100</v>
      </c>
      <c r="C21" s="52">
        <v>100</v>
      </c>
      <c r="D21" s="52">
        <v>100</v>
      </c>
      <c r="E21" s="53">
        <f>E23+E24+E25+E26+E27+E31</f>
        <v>100</v>
      </c>
      <c r="F21" s="53">
        <f>F23+F24+F25+F26+F27+F31</f>
        <v>100</v>
      </c>
      <c r="G21" s="53">
        <f>G23+G24+G25+G26+G27+G31</f>
        <v>100</v>
      </c>
    </row>
    <row r="22" spans="1:4" s="4" customFormat="1" ht="6" customHeight="1">
      <c r="A22" s="51"/>
      <c r="B22" s="52"/>
      <c r="C22" s="52"/>
      <c r="D22" s="52"/>
    </row>
    <row r="23" spans="1:11" s="4" customFormat="1" ht="21" customHeight="1">
      <c r="A23" s="17" t="s">
        <v>14</v>
      </c>
      <c r="B23" s="61">
        <f>B6*100/$B$5</f>
        <v>3.988614387974108</v>
      </c>
      <c r="C23" s="60">
        <f>C6*100/$C$5</f>
        <v>2.4341152296126936</v>
      </c>
      <c r="D23" s="61">
        <f>D6*100/$D$5</f>
        <v>5.386528295134766</v>
      </c>
      <c r="E23" s="54">
        <v>4</v>
      </c>
      <c r="F23" s="55">
        <v>2.4</v>
      </c>
      <c r="G23" s="55">
        <v>5.4</v>
      </c>
      <c r="I23" s="55">
        <f>SUM(E23:E26)+E27+E31</f>
        <v>100</v>
      </c>
      <c r="J23" s="55">
        <f>SUM(F23:F26)+F27+F31</f>
        <v>100</v>
      </c>
      <c r="K23" s="55">
        <f>SUM(G23:G26)+G27+G31</f>
        <v>100</v>
      </c>
    </row>
    <row r="24" spans="1:7" s="4" customFormat="1" ht="21" customHeight="1">
      <c r="A24" s="14" t="s">
        <v>15</v>
      </c>
      <c r="B24" s="61">
        <f aca="true" t="shared" si="0" ref="B24:B34">B7*100/$B$5</f>
        <v>24.7749564496486</v>
      </c>
      <c r="C24" s="60">
        <f aca="true" t="shared" si="1" ref="C24:C34">C7*100/$C$5</f>
        <v>20.155421782636694</v>
      </c>
      <c r="D24" s="61">
        <f aca="true" t="shared" si="2" ref="D24:D34">D7*100/$D$5</f>
        <v>28.929163752297608</v>
      </c>
      <c r="E24" s="56">
        <v>24.8</v>
      </c>
      <c r="F24" s="55">
        <v>20.2</v>
      </c>
      <c r="G24" s="54">
        <v>28.9</v>
      </c>
    </row>
    <row r="25" spans="1:7" s="4" customFormat="1" ht="21" customHeight="1">
      <c r="A25" s="46" t="s">
        <v>16</v>
      </c>
      <c r="B25" s="61">
        <f t="shared" si="0"/>
        <v>13.830101386245799</v>
      </c>
      <c r="C25" s="60">
        <f t="shared" si="1"/>
        <v>13.645708373429033</v>
      </c>
      <c r="D25" s="61">
        <f t="shared" si="2"/>
        <v>13.99591717227581</v>
      </c>
      <c r="E25" s="4">
        <v>13.8</v>
      </c>
      <c r="F25" s="55">
        <v>13.6</v>
      </c>
      <c r="G25" s="55">
        <v>14</v>
      </c>
    </row>
    <row r="26" spans="1:7" s="4" customFormat="1" ht="21" customHeight="1">
      <c r="A26" s="46" t="s">
        <v>17</v>
      </c>
      <c r="B26" s="61">
        <f t="shared" si="0"/>
        <v>16.782308194317643</v>
      </c>
      <c r="C26" s="60">
        <f t="shared" si="1"/>
        <v>20.970671654209866</v>
      </c>
      <c r="D26" s="61">
        <f t="shared" si="2"/>
        <v>13.015840070270182</v>
      </c>
      <c r="E26" s="4">
        <v>16.8</v>
      </c>
      <c r="F26" s="55">
        <v>21</v>
      </c>
      <c r="G26" s="55">
        <v>13</v>
      </c>
    </row>
    <row r="27" spans="1:7" s="4" customFormat="1" ht="21" customHeight="1">
      <c r="A27" s="22" t="s">
        <v>18</v>
      </c>
      <c r="B27" s="52">
        <f t="shared" si="0"/>
        <v>17.135627013722</v>
      </c>
      <c r="C27" s="68">
        <f t="shared" si="1"/>
        <v>19.62425566705978</v>
      </c>
      <c r="D27" s="52">
        <f t="shared" si="2"/>
        <v>14.8976788067082</v>
      </c>
      <c r="E27" s="9">
        <v>17.1</v>
      </c>
      <c r="F27" s="9">
        <v>19.6</v>
      </c>
      <c r="G27" s="57">
        <v>14.9</v>
      </c>
    </row>
    <row r="28" spans="1:7" s="4" customFormat="1" ht="21" customHeight="1">
      <c r="A28" s="49" t="s">
        <v>19</v>
      </c>
      <c r="B28" s="61">
        <f t="shared" si="0"/>
        <v>12.796588598629342</v>
      </c>
      <c r="C28" s="60">
        <f t="shared" si="1"/>
        <v>13.232239112661077</v>
      </c>
      <c r="D28" s="61">
        <f t="shared" si="2"/>
        <v>12.404821315288645</v>
      </c>
      <c r="E28" s="4">
        <v>12.8</v>
      </c>
      <c r="F28" s="55">
        <v>13.2</v>
      </c>
      <c r="G28" s="55">
        <v>12.4</v>
      </c>
    </row>
    <row r="29" spans="1:7" s="4" customFormat="1" ht="21.75">
      <c r="A29" s="49" t="s">
        <v>20</v>
      </c>
      <c r="B29" s="61">
        <f t="shared" si="0"/>
        <v>4.339038415092659</v>
      </c>
      <c r="C29" s="60">
        <f t="shared" si="1"/>
        <v>6.392016554398708</v>
      </c>
      <c r="D29" s="61">
        <f t="shared" si="2"/>
        <v>2.492857491419555</v>
      </c>
      <c r="E29" s="4">
        <v>4.3</v>
      </c>
      <c r="F29" s="55">
        <v>6.4</v>
      </c>
      <c r="G29" s="55">
        <v>2.5</v>
      </c>
    </row>
    <row r="30" spans="1:7" s="4" customFormat="1" ht="21.75" hidden="1">
      <c r="A30" s="49" t="s">
        <v>77</v>
      </c>
      <c r="B30" s="61" t="e">
        <f t="shared" si="0"/>
        <v>#VALUE!</v>
      </c>
      <c r="C30" s="60" t="e">
        <f t="shared" si="1"/>
        <v>#VALUE!</v>
      </c>
      <c r="D30" s="61" t="e">
        <f t="shared" si="2"/>
        <v>#VALUE!</v>
      </c>
      <c r="E30" s="4">
        <v>0</v>
      </c>
      <c r="F30" s="58">
        <v>0</v>
      </c>
      <c r="G30" s="55">
        <v>0</v>
      </c>
    </row>
    <row r="31" spans="1:7" s="4" customFormat="1" ht="21.75">
      <c r="A31" s="22" t="s">
        <v>96</v>
      </c>
      <c r="B31" s="52">
        <f t="shared" si="0"/>
        <v>23.488392568091854</v>
      </c>
      <c r="C31" s="68">
        <f t="shared" si="1"/>
        <v>23.16983091070899</v>
      </c>
      <c r="D31" s="52">
        <f t="shared" si="2"/>
        <v>23.774871903313436</v>
      </c>
      <c r="E31" s="9">
        <v>23.5</v>
      </c>
      <c r="F31" s="9">
        <v>23.2</v>
      </c>
      <c r="G31" s="9">
        <v>23.8</v>
      </c>
    </row>
    <row r="32" spans="1:7" s="4" customFormat="1" ht="21" customHeight="1">
      <c r="A32" s="49" t="s">
        <v>21</v>
      </c>
      <c r="B32" s="61">
        <f t="shared" si="0"/>
        <v>13.027841392789055</v>
      </c>
      <c r="C32" s="60">
        <f>C15*100/$C$5</f>
        <v>12.174106981354598</v>
      </c>
      <c r="D32" s="61">
        <f t="shared" si="2"/>
        <v>13.795578834360818</v>
      </c>
      <c r="E32" s="55">
        <v>13</v>
      </c>
      <c r="F32" s="55">
        <v>12.2</v>
      </c>
      <c r="G32" s="55">
        <v>13.8</v>
      </c>
    </row>
    <row r="33" spans="1:7" s="4" customFormat="1" ht="21" customHeight="1">
      <c r="A33" s="49" t="s">
        <v>22</v>
      </c>
      <c r="B33" s="61">
        <v>7.4</v>
      </c>
      <c r="C33" s="60">
        <f t="shared" si="1"/>
        <v>8.486737669215909</v>
      </c>
      <c r="D33" s="61">
        <f t="shared" si="2"/>
        <v>6.3212355840395595</v>
      </c>
      <c r="E33" s="230">
        <v>7.4</v>
      </c>
      <c r="F33" s="55">
        <v>8.5</v>
      </c>
      <c r="G33" s="4">
        <v>6.3</v>
      </c>
    </row>
    <row r="34" spans="1:7" s="4" customFormat="1" ht="21" customHeight="1">
      <c r="A34" s="59" t="s">
        <v>23</v>
      </c>
      <c r="B34" s="63">
        <f t="shared" si="0"/>
        <v>3.1139914389515715</v>
      </c>
      <c r="C34" s="64">
        <f t="shared" si="1"/>
        <v>2.508986260138484</v>
      </c>
      <c r="D34" s="63">
        <f t="shared" si="2"/>
        <v>3.6580574849130567</v>
      </c>
      <c r="E34" s="4">
        <v>3.1</v>
      </c>
      <c r="F34" s="55">
        <v>2.5</v>
      </c>
      <c r="G34" s="4">
        <v>3.7</v>
      </c>
    </row>
    <row r="35" spans="1:10" s="4" customFormat="1" ht="21.75" hidden="1">
      <c r="A35" s="49" t="s">
        <v>103</v>
      </c>
      <c r="B35" s="40">
        <f>B18*100/$B$5</f>
        <v>0</v>
      </c>
      <c r="C35" s="60">
        <f>C18*100/$C$5</f>
        <v>0</v>
      </c>
      <c r="D35" s="61">
        <f>D18*100/$D$5</f>
        <v>0</v>
      </c>
      <c r="E35" s="4">
        <v>0</v>
      </c>
      <c r="F35" s="58">
        <v>0</v>
      </c>
      <c r="G35" s="4">
        <v>0</v>
      </c>
      <c r="H35" s="62"/>
      <c r="J35" s="34"/>
    </row>
    <row r="36" spans="1:10" s="4" customFormat="1" ht="21.75" hidden="1">
      <c r="A36" s="59" t="s">
        <v>104</v>
      </c>
      <c r="B36" s="63">
        <f>B19*100/$B$5</f>
        <v>0</v>
      </c>
      <c r="C36" s="64">
        <f>C19*100/$C$5</f>
        <v>0</v>
      </c>
      <c r="D36" s="63">
        <f>D19*100/$D$5</f>
        <v>0</v>
      </c>
      <c r="E36" s="4">
        <v>0.2</v>
      </c>
      <c r="F36" s="58">
        <v>0</v>
      </c>
      <c r="G36" s="4">
        <v>0.4</v>
      </c>
      <c r="H36" s="62"/>
      <c r="J36" s="34"/>
    </row>
    <row r="37" spans="1:8" ht="24">
      <c r="A37" s="65" t="s">
        <v>85</v>
      </c>
      <c r="E37" s="66"/>
      <c r="F37" s="67"/>
      <c r="G37" s="67"/>
      <c r="H37" s="67"/>
    </row>
    <row r="38" spans="1:8" ht="26.25" customHeight="1">
      <c r="A38" s="65"/>
      <c r="E38" s="67"/>
      <c r="F38" s="67"/>
      <c r="G38" s="67"/>
      <c r="H38" s="67"/>
    </row>
  </sheetData>
  <sheetProtection/>
  <mergeCells count="2">
    <mergeCell ref="B4:D4"/>
    <mergeCell ref="B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26.25" customHeight="1"/>
  <cols>
    <col min="1" max="1" width="35.00390625" style="3" customWidth="1"/>
    <col min="2" max="2" width="18.140625" style="42" customWidth="1"/>
    <col min="3" max="3" width="18.8515625" style="42" customWidth="1"/>
    <col min="4" max="4" width="18.7109375" style="42" customWidth="1"/>
    <col min="5" max="6" width="9.140625" style="113" customWidth="1"/>
    <col min="7" max="16384" width="9.140625" style="42" customWidth="1"/>
  </cols>
  <sheetData>
    <row r="1" spans="1:6" s="3" customFormat="1" ht="26.25" customHeight="1">
      <c r="A1" s="3" t="s">
        <v>24</v>
      </c>
      <c r="B1" s="4"/>
      <c r="C1" s="4"/>
      <c r="D1" s="4"/>
      <c r="E1" s="112"/>
      <c r="F1" s="112"/>
    </row>
    <row r="2" spans="1:6" s="3" customFormat="1" ht="26.25" customHeight="1">
      <c r="A2" s="3" t="s">
        <v>120</v>
      </c>
      <c r="B2" s="4"/>
      <c r="C2" s="4"/>
      <c r="D2" s="4"/>
      <c r="E2" s="112"/>
      <c r="F2" s="112"/>
    </row>
    <row r="3" ht="9.75" customHeight="1"/>
    <row r="4" spans="1:6" s="9" customFormat="1" ht="26.25" customHeight="1">
      <c r="A4" s="6" t="s">
        <v>13</v>
      </c>
      <c r="B4" s="7" t="s">
        <v>1</v>
      </c>
      <c r="C4" s="7" t="s">
        <v>2</v>
      </c>
      <c r="D4" s="7" t="s">
        <v>3</v>
      </c>
      <c r="E4" s="114"/>
      <c r="F4" s="114"/>
    </row>
    <row r="5" spans="2:6" s="9" customFormat="1" ht="24" customHeight="1">
      <c r="B5" s="246" t="s">
        <v>94</v>
      </c>
      <c r="C5" s="246"/>
      <c r="D5" s="246"/>
      <c r="E5" s="114"/>
      <c r="F5" s="114"/>
    </row>
    <row r="6" spans="1:6" s="14" customFormat="1" ht="21" customHeight="1">
      <c r="A6" s="43" t="s">
        <v>4</v>
      </c>
      <c r="B6" s="115">
        <v>359264.73</v>
      </c>
      <c r="C6" s="115">
        <v>195905.5</v>
      </c>
      <c r="D6" s="115">
        <v>163359.23</v>
      </c>
      <c r="E6" s="116"/>
      <c r="F6" s="116"/>
    </row>
    <row r="7" spans="1:6" s="14" customFormat="1" ht="21" customHeight="1">
      <c r="A7" s="17" t="s">
        <v>14</v>
      </c>
      <c r="B7" s="117">
        <v>7304.23</v>
      </c>
      <c r="C7" s="117">
        <v>3494.04</v>
      </c>
      <c r="D7" s="117">
        <v>3810.19</v>
      </c>
      <c r="E7" s="116"/>
      <c r="F7" s="116"/>
    </row>
    <row r="8" spans="1:6" s="14" customFormat="1" ht="21" customHeight="1">
      <c r="A8" s="14" t="s">
        <v>15</v>
      </c>
      <c r="B8" s="117">
        <v>61772.41</v>
      </c>
      <c r="C8" s="117">
        <v>30221.2</v>
      </c>
      <c r="D8" s="117">
        <v>31551.22</v>
      </c>
      <c r="E8" s="116"/>
      <c r="F8" s="116"/>
    </row>
    <row r="9" spans="1:6" s="14" customFormat="1" ht="21" customHeight="1">
      <c r="A9" s="46" t="s">
        <v>16</v>
      </c>
      <c r="B9" s="117">
        <v>58943.44</v>
      </c>
      <c r="C9" s="117">
        <v>31201.94</v>
      </c>
      <c r="D9" s="117">
        <v>27741.49</v>
      </c>
      <c r="E9" s="116"/>
      <c r="F9" s="116"/>
    </row>
    <row r="10" spans="1:6" s="14" customFormat="1" ht="21" customHeight="1">
      <c r="A10" s="46" t="s">
        <v>17</v>
      </c>
      <c r="B10" s="117">
        <v>58451.77</v>
      </c>
      <c r="C10" s="117">
        <v>39499.25</v>
      </c>
      <c r="D10" s="117">
        <v>18952.51</v>
      </c>
      <c r="E10" s="116"/>
      <c r="F10" s="116"/>
    </row>
    <row r="11" spans="1:6" s="4" customFormat="1" ht="21" customHeight="1">
      <c r="A11" s="22" t="s">
        <v>18</v>
      </c>
      <c r="B11" s="47">
        <f>SUM(B12:B13)</f>
        <v>63184.66</v>
      </c>
      <c r="C11" s="47">
        <f>SUM(C12:C13)</f>
        <v>36784.46</v>
      </c>
      <c r="D11" s="47">
        <f>SUM(D12:D13)</f>
        <v>26400.2</v>
      </c>
      <c r="E11" s="118"/>
      <c r="F11" s="118"/>
    </row>
    <row r="12" spans="1:6" s="4" customFormat="1" ht="21" customHeight="1">
      <c r="A12" s="49" t="s">
        <v>19</v>
      </c>
      <c r="B12" s="117">
        <v>53030.08</v>
      </c>
      <c r="C12" s="117">
        <v>28237.22</v>
      </c>
      <c r="D12" s="117">
        <v>24792.86</v>
      </c>
      <c r="E12" s="118"/>
      <c r="F12" s="118"/>
    </row>
    <row r="13" spans="1:6" s="4" customFormat="1" ht="21.75">
      <c r="A13" s="49" t="s">
        <v>20</v>
      </c>
      <c r="B13" s="117">
        <v>10154.58</v>
      </c>
      <c r="C13" s="117">
        <v>8547.24</v>
      </c>
      <c r="D13" s="117">
        <v>1607.34</v>
      </c>
      <c r="E13" s="118"/>
      <c r="F13" s="118"/>
    </row>
    <row r="14" spans="1:6" s="4" customFormat="1" ht="21.75" hidden="1">
      <c r="A14" s="49" t="s">
        <v>77</v>
      </c>
      <c r="B14" s="50">
        <v>0</v>
      </c>
      <c r="C14" s="50">
        <v>0</v>
      </c>
      <c r="D14" s="50">
        <v>0</v>
      </c>
      <c r="E14" s="118"/>
      <c r="F14" s="118"/>
    </row>
    <row r="15" spans="1:6" s="4" customFormat="1" ht="21.75">
      <c r="A15" s="22" t="s">
        <v>96</v>
      </c>
      <c r="B15" s="47">
        <f>SUM(B16:B18)</f>
        <v>109608.21999999999</v>
      </c>
      <c r="C15" s="47">
        <f>SUM(C16:C18)</f>
        <v>54704.619999999995</v>
      </c>
      <c r="D15" s="47">
        <f>SUM(D16:D18)</f>
        <v>54903.61000000001</v>
      </c>
      <c r="E15" s="118"/>
      <c r="F15" s="118"/>
    </row>
    <row r="16" spans="1:6" s="14" customFormat="1" ht="21" customHeight="1">
      <c r="A16" s="49" t="s">
        <v>21</v>
      </c>
      <c r="B16" s="45">
        <v>61987.84</v>
      </c>
      <c r="C16" s="45">
        <v>28980.01</v>
      </c>
      <c r="D16" s="45">
        <v>33007.83</v>
      </c>
      <c r="E16" s="116"/>
      <c r="F16" s="116"/>
    </row>
    <row r="17" spans="1:6" s="14" customFormat="1" ht="21" customHeight="1">
      <c r="A17" s="49" t="s">
        <v>22</v>
      </c>
      <c r="B17" s="45">
        <v>35712.68</v>
      </c>
      <c r="C17" s="45">
        <v>20801.27</v>
      </c>
      <c r="D17" s="45">
        <v>14911.41</v>
      </c>
      <c r="E17" s="116"/>
      <c r="F17" s="116"/>
    </row>
    <row r="18" spans="1:6" s="14" customFormat="1" ht="21" customHeight="1">
      <c r="A18" s="49" t="s">
        <v>23</v>
      </c>
      <c r="B18" s="45">
        <v>11907.7</v>
      </c>
      <c r="C18" s="45">
        <v>4923.34</v>
      </c>
      <c r="D18" s="45">
        <v>6984.37</v>
      </c>
      <c r="E18" s="116"/>
      <c r="F18" s="116"/>
    </row>
    <row r="19" spans="1:6" s="14" customFormat="1" ht="21" customHeight="1" hidden="1">
      <c r="A19" s="49" t="s">
        <v>110</v>
      </c>
      <c r="B19" s="45">
        <v>0</v>
      </c>
      <c r="C19" s="50">
        <v>0</v>
      </c>
      <c r="D19" s="45">
        <v>0</v>
      </c>
      <c r="E19" s="116"/>
      <c r="F19" s="116"/>
    </row>
    <row r="20" spans="1:6" s="4" customFormat="1" ht="21" customHeight="1">
      <c r="A20" s="14"/>
      <c r="B20" s="248" t="s">
        <v>12</v>
      </c>
      <c r="C20" s="248"/>
      <c r="D20" s="248"/>
      <c r="E20" s="118"/>
      <c r="F20" s="118"/>
    </row>
    <row r="21" spans="1:4" s="34" customFormat="1" ht="21" customHeight="1">
      <c r="A21" s="51" t="s">
        <v>4</v>
      </c>
      <c r="B21" s="52">
        <v>100</v>
      </c>
      <c r="C21" s="52">
        <v>100</v>
      </c>
      <c r="D21" s="52">
        <v>100</v>
      </c>
    </row>
    <row r="22" spans="1:4" s="34" customFormat="1" ht="21" customHeight="1">
      <c r="A22" s="17" t="s">
        <v>14</v>
      </c>
      <c r="B22" s="61">
        <f>B7*100/$B$6</f>
        <v>2.03310522577599</v>
      </c>
      <c r="C22" s="61">
        <f aca="true" t="shared" si="0" ref="C22:C33">C7*100/$C$6</f>
        <v>1.7835333872709036</v>
      </c>
      <c r="D22" s="61">
        <f>D7*100/$D$6</f>
        <v>2.332399583421151</v>
      </c>
    </row>
    <row r="23" spans="1:4" s="34" customFormat="1" ht="21" customHeight="1">
      <c r="A23" s="14" t="s">
        <v>15</v>
      </c>
      <c r="B23" s="61">
        <f aca="true" t="shared" si="1" ref="B23:B33">B8*100/$B$6</f>
        <v>17.194120335720125</v>
      </c>
      <c r="C23" s="61">
        <f t="shared" si="0"/>
        <v>15.426417328763103</v>
      </c>
      <c r="D23" s="61">
        <f aca="true" t="shared" si="2" ref="D23:D33">D8*100/$D$6</f>
        <v>19.314011213201727</v>
      </c>
    </row>
    <row r="24" spans="1:4" s="34" customFormat="1" ht="21" customHeight="1">
      <c r="A24" s="46" t="s">
        <v>16</v>
      </c>
      <c r="B24" s="61">
        <f t="shared" si="1"/>
        <v>16.40668706889207</v>
      </c>
      <c r="C24" s="61">
        <f t="shared" si="0"/>
        <v>15.927036249620352</v>
      </c>
      <c r="D24" s="61">
        <f t="shared" si="2"/>
        <v>16.98189321778757</v>
      </c>
    </row>
    <row r="25" spans="1:4" s="34" customFormat="1" ht="21" customHeight="1">
      <c r="A25" s="46" t="s">
        <v>17</v>
      </c>
      <c r="B25" s="61">
        <f t="shared" si="1"/>
        <v>16.26983255495189</v>
      </c>
      <c r="C25" s="61">
        <f t="shared" si="0"/>
        <v>20.162399728440498</v>
      </c>
      <c r="D25" s="61">
        <f t="shared" si="2"/>
        <v>11.601738083608742</v>
      </c>
    </row>
    <row r="26" spans="1:4" s="34" customFormat="1" ht="21" customHeight="1">
      <c r="A26" s="22" t="s">
        <v>18</v>
      </c>
      <c r="B26" s="52">
        <f t="shared" si="1"/>
        <v>17.58721486520539</v>
      </c>
      <c r="C26" s="52">
        <f t="shared" si="0"/>
        <v>18.776634652932152</v>
      </c>
      <c r="D26" s="52">
        <f t="shared" si="2"/>
        <v>16.16082543973793</v>
      </c>
    </row>
    <row r="27" spans="1:4" s="34" customFormat="1" ht="21" customHeight="1">
      <c r="A27" s="49" t="s">
        <v>19</v>
      </c>
      <c r="B27" s="61">
        <f t="shared" si="1"/>
        <v>14.76072532920223</v>
      </c>
      <c r="C27" s="61">
        <f t="shared" si="0"/>
        <v>14.413694357738807</v>
      </c>
      <c r="D27" s="61">
        <f t="shared" si="2"/>
        <v>15.176895728511942</v>
      </c>
    </row>
    <row r="28" spans="1:4" s="34" customFormat="1" ht="21" customHeight="1">
      <c r="A28" s="49" t="s">
        <v>20</v>
      </c>
      <c r="B28" s="61">
        <f t="shared" si="1"/>
        <v>2.8264895360031588</v>
      </c>
      <c r="C28" s="61">
        <f t="shared" si="0"/>
        <v>4.362940295193345</v>
      </c>
      <c r="D28" s="61">
        <f t="shared" si="2"/>
        <v>0.9839297112259894</v>
      </c>
    </row>
    <row r="29" spans="1:4" s="34" customFormat="1" ht="21" customHeight="1" hidden="1">
      <c r="A29" s="49" t="s">
        <v>77</v>
      </c>
      <c r="B29" s="61">
        <f t="shared" si="1"/>
        <v>0</v>
      </c>
      <c r="C29" s="61">
        <f t="shared" si="0"/>
        <v>0</v>
      </c>
      <c r="D29" s="61">
        <f t="shared" si="2"/>
        <v>0</v>
      </c>
    </row>
    <row r="30" spans="1:4" s="34" customFormat="1" ht="21" customHeight="1">
      <c r="A30" s="22" t="s">
        <v>96</v>
      </c>
      <c r="B30" s="52">
        <f t="shared" si="1"/>
        <v>30.50903994945454</v>
      </c>
      <c r="C30" s="52">
        <f t="shared" si="0"/>
        <v>27.923983757474904</v>
      </c>
      <c r="D30" s="52">
        <f t="shared" si="2"/>
        <v>33.60912634076446</v>
      </c>
    </row>
    <row r="31" spans="1:4" s="34" customFormat="1" ht="21" customHeight="1">
      <c r="A31" s="49" t="s">
        <v>21</v>
      </c>
      <c r="B31" s="61">
        <f t="shared" si="1"/>
        <v>17.25408447414251</v>
      </c>
      <c r="C31" s="61">
        <f t="shared" si="0"/>
        <v>14.792851655517584</v>
      </c>
      <c r="D31" s="61">
        <f t="shared" si="2"/>
        <v>20.205671880309424</v>
      </c>
    </row>
    <row r="32" spans="1:4" s="34" customFormat="1" ht="21" customHeight="1">
      <c r="A32" s="49" t="s">
        <v>22</v>
      </c>
      <c r="B32" s="61">
        <f t="shared" si="1"/>
        <v>9.940491514432825</v>
      </c>
      <c r="C32" s="61">
        <f t="shared" si="0"/>
        <v>10.618012255909099</v>
      </c>
      <c r="D32" s="61">
        <f t="shared" si="2"/>
        <v>9.127987442154325</v>
      </c>
    </row>
    <row r="33" spans="1:4" s="34" customFormat="1" ht="21" customHeight="1">
      <c r="A33" s="49" t="s">
        <v>23</v>
      </c>
      <c r="B33" s="61">
        <f t="shared" si="1"/>
        <v>3.3144639608792104</v>
      </c>
      <c r="C33" s="61">
        <f t="shared" si="0"/>
        <v>2.5131198460482223</v>
      </c>
      <c r="D33" s="61">
        <f t="shared" si="2"/>
        <v>4.27546701830071</v>
      </c>
    </row>
    <row r="34" spans="1:4" s="34" customFormat="1" ht="21" customHeight="1" hidden="1">
      <c r="A34" s="119" t="s">
        <v>110</v>
      </c>
      <c r="B34" s="120">
        <f>B19*100/$B$6</f>
        <v>0</v>
      </c>
      <c r="C34" s="120">
        <f>C19*100/$C$6</f>
        <v>0</v>
      </c>
      <c r="D34" s="120">
        <f>D19*100/$D$6</f>
        <v>0</v>
      </c>
    </row>
    <row r="35" spans="1:4" s="34" customFormat="1" ht="3" customHeight="1">
      <c r="A35" s="121"/>
      <c r="B35" s="122"/>
      <c r="C35" s="122"/>
      <c r="D35" s="122"/>
    </row>
    <row r="36" s="123" customFormat="1" ht="26.25" customHeight="1">
      <c r="A36" s="65" t="s">
        <v>85</v>
      </c>
    </row>
    <row r="37" spans="1:3" s="123" customFormat="1" ht="24">
      <c r="A37" s="124"/>
      <c r="C37" s="125"/>
    </row>
  </sheetData>
  <sheetProtection/>
  <mergeCells count="2">
    <mergeCell ref="B5:D5"/>
    <mergeCell ref="B20:D20"/>
  </mergeCells>
  <printOptions horizontalCentered="1"/>
  <pageMargins left="0.9448818897637796" right="0.7480314960629921" top="0.984251968503937" bottom="0.5118110236220472" header="0.5118110236220472" footer="0.5118110236220472"/>
  <pageSetup horizontalDpi="600" verticalDpi="600" orientation="portrait" paperSize="9" r:id="rId3"/>
  <headerFooter alignWithMargins="0">
    <oddHeader>&amp;C&amp;"TH SarabunPSK,ธรรมดา"25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43"/>
  <sheetViews>
    <sheetView view="pageBreakPreview" zoomScale="115" zoomScaleNormal="115" zoomScaleSheetLayoutView="115" zoomScalePageLayoutView="0" workbookViewId="0" topLeftCell="A19">
      <selection activeCell="E15" sqref="E15"/>
    </sheetView>
  </sheetViews>
  <sheetFormatPr defaultColWidth="9.140625" defaultRowHeight="18" customHeight="1"/>
  <cols>
    <col min="1" max="1" width="38.140625" style="69" customWidth="1"/>
    <col min="2" max="4" width="14.28125" style="69" customWidth="1"/>
    <col min="5" max="6" width="7.7109375" style="89" bestFit="1" customWidth="1"/>
    <col min="7" max="7" width="8.00390625" style="89" bestFit="1" customWidth="1"/>
    <col min="8" max="8" width="0" style="89" hidden="1" customWidth="1"/>
    <col min="9" max="16384" width="9.140625" style="69" customWidth="1"/>
  </cols>
  <sheetData>
    <row r="1" spans="1:8" s="71" customFormat="1" ht="30" customHeight="1">
      <c r="A1" s="3" t="s">
        <v>98</v>
      </c>
      <c r="B1" s="69"/>
      <c r="C1" s="69"/>
      <c r="D1" s="69"/>
      <c r="E1" s="70"/>
      <c r="F1" s="70"/>
      <c r="G1" s="70"/>
      <c r="H1" s="70"/>
    </row>
    <row r="2" spans="1:8" s="71" customFormat="1" ht="9.75" customHeight="1">
      <c r="A2" s="72"/>
      <c r="B2" s="72"/>
      <c r="C2" s="72"/>
      <c r="D2" s="72"/>
      <c r="E2" s="70"/>
      <c r="F2" s="70"/>
      <c r="G2" s="70"/>
      <c r="H2" s="70"/>
    </row>
    <row r="3" spans="1:8" s="71" customFormat="1" ht="32.25" customHeight="1">
      <c r="A3" s="6" t="s">
        <v>25</v>
      </c>
      <c r="B3" s="7" t="s">
        <v>1</v>
      </c>
      <c r="C3" s="7" t="s">
        <v>2</v>
      </c>
      <c r="D3" s="7" t="s">
        <v>3</v>
      </c>
      <c r="E3" s="70"/>
      <c r="F3" s="70"/>
      <c r="G3" s="70"/>
      <c r="H3" s="70"/>
    </row>
    <row r="4" spans="1:8" s="71" customFormat="1" ht="18" customHeight="1">
      <c r="A4" s="51"/>
      <c r="B4" s="249" t="s">
        <v>97</v>
      </c>
      <c r="C4" s="249"/>
      <c r="D4" s="249"/>
      <c r="E4" s="70"/>
      <c r="F4" s="73"/>
      <c r="G4" s="73"/>
      <c r="H4" s="70"/>
    </row>
    <row r="5" spans="1:8" s="79" customFormat="1" ht="17.25" customHeight="1">
      <c r="A5" s="74" t="s">
        <v>4</v>
      </c>
      <c r="B5" s="75">
        <v>359264.73</v>
      </c>
      <c r="C5" s="76">
        <v>195905.5</v>
      </c>
      <c r="D5" s="75">
        <v>163359.23</v>
      </c>
      <c r="E5" s="77">
        <f>SUM(B7:B20)</f>
        <v>359264.72000000003</v>
      </c>
      <c r="F5" s="77">
        <f>SUM(C7:C20)</f>
        <v>195905.49999999997</v>
      </c>
      <c r="G5" s="77">
        <f>SUM(D7:D20)</f>
        <v>163359.22</v>
      </c>
      <c r="H5" s="78"/>
    </row>
    <row r="6" spans="1:8" s="81" customFormat="1" ht="18" customHeight="1">
      <c r="A6" s="80" t="s">
        <v>26</v>
      </c>
      <c r="E6" s="78"/>
      <c r="F6" s="82"/>
      <c r="G6" s="82"/>
      <c r="H6" s="82"/>
    </row>
    <row r="7" spans="1:8" s="81" customFormat="1" ht="18" customHeight="1">
      <c r="A7" s="83" t="s">
        <v>79</v>
      </c>
      <c r="B7" s="84">
        <v>7117.1</v>
      </c>
      <c r="C7" s="84">
        <v>4387.22</v>
      </c>
      <c r="D7" s="84">
        <v>2729.89</v>
      </c>
      <c r="E7" s="78"/>
      <c r="F7" s="82"/>
      <c r="G7" s="82"/>
      <c r="H7" s="82"/>
    </row>
    <row r="8" spans="1:8" s="81" customFormat="1" ht="18" customHeight="1">
      <c r="A8" s="85" t="s">
        <v>27</v>
      </c>
      <c r="B8" s="84">
        <v>21196.83</v>
      </c>
      <c r="C8" s="84">
        <v>8881.36</v>
      </c>
      <c r="D8" s="84">
        <v>12315.47</v>
      </c>
      <c r="E8" s="78"/>
      <c r="F8" s="82"/>
      <c r="G8" s="82"/>
      <c r="H8" s="82"/>
    </row>
    <row r="9" spans="1:8" s="81" customFormat="1" ht="18" customHeight="1">
      <c r="A9" s="80" t="s">
        <v>28</v>
      </c>
      <c r="B9" s="86"/>
      <c r="C9" s="87"/>
      <c r="D9" s="86"/>
      <c r="E9" s="78"/>
      <c r="F9" s="82"/>
      <c r="G9" s="82"/>
      <c r="H9" s="82"/>
    </row>
    <row r="10" spans="1:5" ht="18" customHeight="1">
      <c r="A10" s="83" t="s">
        <v>80</v>
      </c>
      <c r="B10" s="84">
        <v>16761.09</v>
      </c>
      <c r="C10" s="88">
        <v>8195.94</v>
      </c>
      <c r="D10" s="84">
        <v>8565.15</v>
      </c>
      <c r="E10" s="78"/>
    </row>
    <row r="11" spans="1:5" ht="18" customHeight="1">
      <c r="A11" s="85" t="s">
        <v>29</v>
      </c>
      <c r="B11" s="86">
        <v>15948.04</v>
      </c>
      <c r="C11" s="87">
        <v>4638.94</v>
      </c>
      <c r="D11" s="86">
        <v>11309.09</v>
      </c>
      <c r="E11" s="78"/>
    </row>
    <row r="12" spans="1:5" ht="18" customHeight="1">
      <c r="A12" s="80" t="s">
        <v>30</v>
      </c>
      <c r="B12" s="86">
        <v>76465.79</v>
      </c>
      <c r="C12" s="87">
        <v>27532.15</v>
      </c>
      <c r="D12" s="86">
        <v>48933.64</v>
      </c>
      <c r="E12" s="78"/>
    </row>
    <row r="13" spans="1:5" ht="18" customHeight="1">
      <c r="A13" s="80" t="s">
        <v>31</v>
      </c>
      <c r="B13" s="90"/>
      <c r="C13" s="90"/>
      <c r="D13" s="90"/>
      <c r="E13" s="78"/>
    </row>
    <row r="14" spans="1:5" ht="18" customHeight="1">
      <c r="A14" s="83" t="s">
        <v>81</v>
      </c>
      <c r="B14" s="84">
        <v>108703.79</v>
      </c>
      <c r="C14" s="84">
        <v>63957.6</v>
      </c>
      <c r="D14" s="84">
        <v>44746.19</v>
      </c>
      <c r="E14" s="78"/>
    </row>
    <row r="15" spans="1:5" ht="18" customHeight="1">
      <c r="A15" s="80" t="s">
        <v>32</v>
      </c>
      <c r="B15" s="84"/>
      <c r="C15" s="84"/>
      <c r="D15" s="84"/>
      <c r="E15" s="78"/>
    </row>
    <row r="16" spans="1:5" ht="18" customHeight="1">
      <c r="A16" s="83" t="s">
        <v>82</v>
      </c>
      <c r="B16" s="86">
        <v>53185.48</v>
      </c>
      <c r="C16" s="87">
        <v>39308.31</v>
      </c>
      <c r="D16" s="86">
        <v>13877.17</v>
      </c>
      <c r="E16" s="78"/>
    </row>
    <row r="17" spans="1:5" ht="18" customHeight="1">
      <c r="A17" s="80" t="s">
        <v>33</v>
      </c>
      <c r="B17" s="90"/>
      <c r="C17" s="90"/>
      <c r="D17" s="90"/>
      <c r="E17" s="78"/>
    </row>
    <row r="18" spans="1:5" ht="18" customHeight="1">
      <c r="A18" s="83" t="s">
        <v>83</v>
      </c>
      <c r="B18" s="84">
        <v>21762.95</v>
      </c>
      <c r="C18" s="84">
        <v>17177.21</v>
      </c>
      <c r="D18" s="88">
        <v>4585.74</v>
      </c>
      <c r="E18" s="78"/>
    </row>
    <row r="19" spans="1:5" ht="18" customHeight="1">
      <c r="A19" s="85" t="s">
        <v>34</v>
      </c>
      <c r="B19" s="90"/>
      <c r="C19" s="90"/>
      <c r="D19" s="90"/>
      <c r="E19" s="78"/>
    </row>
    <row r="20" spans="1:5" ht="18" customHeight="1">
      <c r="A20" s="83" t="s">
        <v>84</v>
      </c>
      <c r="B20" s="86">
        <v>38123.65</v>
      </c>
      <c r="C20" s="87">
        <v>21826.77</v>
      </c>
      <c r="D20" s="86">
        <v>16296.88</v>
      </c>
      <c r="E20" s="78"/>
    </row>
    <row r="21" spans="1:5" ht="18" customHeight="1" hidden="1">
      <c r="A21" s="85" t="s">
        <v>111</v>
      </c>
      <c r="B21" s="91">
        <v>0</v>
      </c>
      <c r="C21" s="91">
        <v>0</v>
      </c>
      <c r="D21" s="92">
        <v>0</v>
      </c>
      <c r="E21" s="78"/>
    </row>
    <row r="22" spans="1:4" ht="21.75" customHeight="1">
      <c r="A22" s="14"/>
      <c r="B22" s="250" t="s">
        <v>75</v>
      </c>
      <c r="C22" s="250"/>
      <c r="D22" s="250"/>
    </row>
    <row r="23" spans="1:7" s="79" customFormat="1" ht="18" customHeight="1">
      <c r="A23" s="74" t="s">
        <v>4</v>
      </c>
      <c r="B23" s="93">
        <v>100</v>
      </c>
      <c r="C23" s="93">
        <v>100</v>
      </c>
      <c r="D23" s="93">
        <f>SUM(D25:D39)</f>
        <v>99.99999387852158</v>
      </c>
      <c r="E23" s="94">
        <f>SUM(E26:E39)</f>
        <v>99.99999999999999</v>
      </c>
      <c r="F23" s="94">
        <f>SUM(F26:F39)</f>
        <v>99.99999999999999</v>
      </c>
      <c r="G23" s="94">
        <f>SUM(G26:G39)</f>
        <v>99.99999999999999</v>
      </c>
    </row>
    <row r="24" spans="1:4" s="79" customFormat="1" ht="8.25" customHeight="1">
      <c r="A24" s="43"/>
      <c r="B24" s="95"/>
      <c r="C24" s="95"/>
      <c r="D24" s="52"/>
    </row>
    <row r="25" spans="1:12" s="81" customFormat="1" ht="18" customHeight="1">
      <c r="A25" s="80" t="s">
        <v>26</v>
      </c>
      <c r="B25" s="96"/>
      <c r="C25" s="96"/>
      <c r="D25" s="97"/>
      <c r="F25" s="245"/>
      <c r="K25" s="81">
        <f>SUM(K27:K34)</f>
        <v>97.5</v>
      </c>
      <c r="L25" s="81">
        <f>SUM(L26:L34)</f>
        <v>100</v>
      </c>
    </row>
    <row r="26" spans="1:12" s="81" customFormat="1" ht="18" customHeight="1">
      <c r="A26" s="83" t="s">
        <v>79</v>
      </c>
      <c r="B26" s="98">
        <f>B7*100/($B$5)</f>
        <v>1.981018286988539</v>
      </c>
      <c r="C26" s="98">
        <f>C7*100/($C$5)</f>
        <v>2.239457289356348</v>
      </c>
      <c r="D26" s="98">
        <f>D7*100/($D$5)</f>
        <v>1.6710962704709125</v>
      </c>
      <c r="E26" s="99">
        <v>2</v>
      </c>
      <c r="F26" s="100">
        <v>2.2</v>
      </c>
      <c r="G26" s="99">
        <v>1.7</v>
      </c>
      <c r="K26" s="81">
        <v>2.4</v>
      </c>
      <c r="L26" s="81">
        <v>2.4</v>
      </c>
    </row>
    <row r="27" spans="1:12" s="81" customFormat="1" ht="18" customHeight="1">
      <c r="A27" s="85" t="s">
        <v>27</v>
      </c>
      <c r="B27" s="98">
        <f>B8*100/($B$5)</f>
        <v>5.900058711580177</v>
      </c>
      <c r="C27" s="98">
        <f>C8*100/($C$5)</f>
        <v>4.53349191319284</v>
      </c>
      <c r="D27" s="98">
        <f aca="true" t="shared" si="0" ref="D27:D39">D8*100/($D$5)</f>
        <v>7.538888375024784</v>
      </c>
      <c r="E27" s="99">
        <v>5.9</v>
      </c>
      <c r="F27" s="100">
        <v>4.5</v>
      </c>
      <c r="G27" s="99">
        <v>7.5</v>
      </c>
      <c r="K27" s="81">
        <v>4.6</v>
      </c>
      <c r="L27" s="81">
        <v>4.6</v>
      </c>
    </row>
    <row r="28" spans="1:12" s="81" customFormat="1" ht="18" customHeight="1">
      <c r="A28" s="80" t="s">
        <v>28</v>
      </c>
      <c r="B28" s="98"/>
      <c r="C28" s="98"/>
      <c r="D28" s="98"/>
      <c r="E28" s="99"/>
      <c r="F28" s="99"/>
      <c r="G28" s="99"/>
      <c r="K28" s="81">
        <v>2.7</v>
      </c>
      <c r="L28" s="81">
        <v>2.7</v>
      </c>
    </row>
    <row r="29" spans="1:12" ht="18" customHeight="1">
      <c r="A29" s="83" t="s">
        <v>80</v>
      </c>
      <c r="B29" s="98">
        <f>B10*100/($B$5)</f>
        <v>4.6653869974934645</v>
      </c>
      <c r="C29" s="98">
        <f>C10*100/($C$5)</f>
        <v>4.183619142903083</v>
      </c>
      <c r="D29" s="98">
        <f t="shared" si="0"/>
        <v>5.243138082861923</v>
      </c>
      <c r="E29" s="101">
        <v>4.7</v>
      </c>
      <c r="F29" s="102">
        <v>4.2</v>
      </c>
      <c r="G29" s="102">
        <v>5.2</v>
      </c>
      <c r="H29" s="69"/>
      <c r="K29" s="69">
        <v>3.7</v>
      </c>
      <c r="L29" s="69">
        <v>3.7</v>
      </c>
    </row>
    <row r="30" spans="1:12" ht="18" customHeight="1">
      <c r="A30" s="85" t="s">
        <v>29</v>
      </c>
      <c r="B30" s="98">
        <f>B11*100/($B$5)</f>
        <v>4.439077557098355</v>
      </c>
      <c r="C30" s="98">
        <f>C11*100/($C$5)</f>
        <v>2.367947811572416</v>
      </c>
      <c r="D30" s="98">
        <f t="shared" si="0"/>
        <v>6.922835030503021</v>
      </c>
      <c r="E30" s="101">
        <v>4.4</v>
      </c>
      <c r="F30" s="102">
        <v>2.4</v>
      </c>
      <c r="G30" s="102">
        <v>6.9</v>
      </c>
      <c r="H30" s="69"/>
      <c r="K30" s="69">
        <v>11.2</v>
      </c>
      <c r="L30" s="69">
        <v>11.2</v>
      </c>
    </row>
    <row r="31" spans="1:12" ht="18" customHeight="1">
      <c r="A31" s="80" t="s">
        <v>30</v>
      </c>
      <c r="B31" s="98">
        <f>B12*100/($B$5)</f>
        <v>21.283967953102437</v>
      </c>
      <c r="C31" s="98">
        <f>C12*100/($C$5)</f>
        <v>14.053791241185163</v>
      </c>
      <c r="D31" s="98">
        <f t="shared" si="0"/>
        <v>29.954622092672693</v>
      </c>
      <c r="E31" s="101">
        <v>21.3</v>
      </c>
      <c r="F31" s="231">
        <v>14.1</v>
      </c>
      <c r="G31" s="101">
        <v>30</v>
      </c>
      <c r="H31" s="69"/>
      <c r="K31" s="69">
        <v>37.3</v>
      </c>
      <c r="L31" s="69">
        <v>37.3</v>
      </c>
    </row>
    <row r="32" spans="1:12" ht="18" customHeight="1">
      <c r="A32" s="80" t="s">
        <v>31</v>
      </c>
      <c r="B32" s="98"/>
      <c r="C32" s="98"/>
      <c r="D32" s="98"/>
      <c r="E32" s="102"/>
      <c r="F32" s="102"/>
      <c r="G32" s="102"/>
      <c r="H32" s="69"/>
      <c r="K32" s="69">
        <v>19.1</v>
      </c>
      <c r="L32" s="69">
        <v>19.1</v>
      </c>
    </row>
    <row r="33" spans="1:12" ht="18" customHeight="1">
      <c r="A33" s="83" t="s">
        <v>81</v>
      </c>
      <c r="B33" s="98">
        <v>30.2</v>
      </c>
      <c r="C33" s="98">
        <f>C14*100/($C$5)</f>
        <v>32.64716917085023</v>
      </c>
      <c r="D33" s="98">
        <f t="shared" si="0"/>
        <v>27.391283614644852</v>
      </c>
      <c r="E33" s="102">
        <v>30.2</v>
      </c>
      <c r="F33" s="102">
        <v>32.6</v>
      </c>
      <c r="G33" s="101">
        <v>27.4</v>
      </c>
      <c r="H33" s="69"/>
      <c r="K33" s="69">
        <v>9.9</v>
      </c>
      <c r="L33" s="69">
        <v>9.9</v>
      </c>
    </row>
    <row r="34" spans="1:12" ht="18" customHeight="1">
      <c r="A34" s="80" t="s">
        <v>32</v>
      </c>
      <c r="B34" s="98"/>
      <c r="C34" s="98"/>
      <c r="D34" s="98"/>
      <c r="E34" s="102"/>
      <c r="F34" s="102"/>
      <c r="G34" s="102"/>
      <c r="H34" s="69"/>
      <c r="K34" s="69">
        <v>9</v>
      </c>
      <c r="L34" s="69">
        <v>9.1</v>
      </c>
    </row>
    <row r="35" spans="1:8" ht="18" customHeight="1">
      <c r="A35" s="83" t="s">
        <v>82</v>
      </c>
      <c r="B35" s="98">
        <f>B16*100/($B$5)</f>
        <v>14.803980340625143</v>
      </c>
      <c r="C35" s="98">
        <f>C16*100/($C$5)</f>
        <v>20.064934368866624</v>
      </c>
      <c r="D35" s="98">
        <f t="shared" si="0"/>
        <v>8.494879658774101</v>
      </c>
      <c r="E35" s="102">
        <v>14.8</v>
      </c>
      <c r="F35" s="231">
        <v>20.1</v>
      </c>
      <c r="G35" s="101">
        <v>8.5</v>
      </c>
      <c r="H35" s="69"/>
    </row>
    <row r="36" spans="1:8" ht="18" customHeight="1">
      <c r="A36" s="80" t="s">
        <v>33</v>
      </c>
      <c r="B36" s="98"/>
      <c r="C36" s="98"/>
      <c r="D36" s="98"/>
      <c r="E36" s="102"/>
      <c r="F36" s="102"/>
      <c r="G36" s="102"/>
      <c r="H36" s="69"/>
    </row>
    <row r="37" spans="1:10" ht="18" customHeight="1">
      <c r="A37" s="83" t="s">
        <v>83</v>
      </c>
      <c r="B37" s="244">
        <f>B18*100/($B$5)</f>
        <v>6.057636105832042</v>
      </c>
      <c r="C37" s="98">
        <f>C18*100/($C$5)</f>
        <v>8.768110134733329</v>
      </c>
      <c r="D37" s="98">
        <f t="shared" si="0"/>
        <v>2.8071508417369495</v>
      </c>
      <c r="E37" s="102">
        <v>6.1</v>
      </c>
      <c r="F37" s="102">
        <v>8.8</v>
      </c>
      <c r="G37" s="101">
        <v>2.8</v>
      </c>
      <c r="H37" s="69"/>
      <c r="J37" s="89" t="s">
        <v>117</v>
      </c>
    </row>
    <row r="38" spans="1:8" ht="18" customHeight="1">
      <c r="A38" s="85" t="s">
        <v>34</v>
      </c>
      <c r="B38" s="244"/>
      <c r="C38" s="98"/>
      <c r="D38" s="98"/>
      <c r="E38" s="102"/>
      <c r="F38" s="102"/>
      <c r="G38" s="102"/>
      <c r="H38" s="69"/>
    </row>
    <row r="39" spans="1:8" ht="18" customHeight="1">
      <c r="A39" s="103" t="s">
        <v>84</v>
      </c>
      <c r="B39" s="244">
        <f>B20*100/($B$5)</f>
        <v>10.611576037536443</v>
      </c>
      <c r="C39" s="98">
        <f>C20*100/($C$5)</f>
        <v>11.141478927339968</v>
      </c>
      <c r="D39" s="98">
        <f t="shared" si="0"/>
        <v>9.976099911832346</v>
      </c>
      <c r="E39" s="102">
        <v>10.6</v>
      </c>
      <c r="F39" s="102">
        <v>11.1</v>
      </c>
      <c r="G39" s="102">
        <v>10</v>
      </c>
      <c r="H39" s="69"/>
    </row>
    <row r="40" spans="1:8" ht="18" customHeight="1" hidden="1">
      <c r="A40" s="2" t="s">
        <v>111</v>
      </c>
      <c r="B40" s="104">
        <f>B21*100/$B$5</f>
        <v>0</v>
      </c>
      <c r="C40" s="104">
        <f>C21*100/$C$5</f>
        <v>0</v>
      </c>
      <c r="D40" s="105">
        <f>D21*100/$D$5</f>
        <v>0</v>
      </c>
      <c r="E40" s="106">
        <v>0</v>
      </c>
      <c r="F40" s="69">
        <v>0.2</v>
      </c>
      <c r="G40" s="69">
        <v>0</v>
      </c>
      <c r="H40" s="69"/>
    </row>
    <row r="41" spans="1:8" ht="1.5" customHeight="1">
      <c r="A41" s="107"/>
      <c r="B41" s="108"/>
      <c r="C41" s="108"/>
      <c r="D41" s="109"/>
      <c r="E41" s="106"/>
      <c r="F41" s="69"/>
      <c r="G41" s="69"/>
      <c r="H41" s="69"/>
    </row>
    <row r="42" spans="1:8" ht="18" customHeight="1">
      <c r="A42" s="110" t="s">
        <v>85</v>
      </c>
      <c r="B42" s="111"/>
      <c r="E42" s="69"/>
      <c r="F42" s="69"/>
      <c r="G42" s="69"/>
      <c r="H42" s="69"/>
    </row>
    <row r="43" spans="2:4" ht="18" customHeight="1">
      <c r="B43" s="111"/>
      <c r="C43" s="111"/>
      <c r="D43" s="111"/>
    </row>
  </sheetData>
  <sheetProtection/>
  <mergeCells count="2">
    <mergeCell ref="B4:D4"/>
    <mergeCell ref="B22:D22"/>
  </mergeCells>
  <printOptions horizontalCentered="1"/>
  <pageMargins left="0.7480314960629921" right="0.7480314960629921" top="0.984251968503937" bottom="0.6299212598425197" header="0.5118110236220472" footer="0.35433070866141736"/>
  <pageSetup horizontalDpi="600" verticalDpi="600" orientation="portrait" paperSize="9" r:id="rId1"/>
  <headerFooter alignWithMargins="0">
    <oddHeader>&amp;C&amp;"TH SarabunPSK,ธรรมดา"26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view="pageBreakPreview" zoomScale="85" zoomScaleSheetLayoutView="85" workbookViewId="0" topLeftCell="A13">
      <selection activeCell="E15" sqref="E15"/>
    </sheetView>
  </sheetViews>
  <sheetFormatPr defaultColWidth="9.140625" defaultRowHeight="21.75"/>
  <cols>
    <col min="1" max="1" width="60.00390625" style="126" customWidth="1"/>
    <col min="2" max="4" width="17.00390625" style="126" customWidth="1"/>
    <col min="5" max="5" width="9.140625" style="147" customWidth="1"/>
    <col min="6" max="6" width="10.140625" style="126" customWidth="1"/>
    <col min="7" max="13" width="9.140625" style="126" customWidth="1"/>
    <col min="14" max="16384" width="9.140625" style="126" customWidth="1"/>
  </cols>
  <sheetData>
    <row r="1" spans="1:5" s="128" customFormat="1" ht="24">
      <c r="A1" s="3" t="s">
        <v>78</v>
      </c>
      <c r="B1" s="126"/>
      <c r="C1" s="126"/>
      <c r="D1" s="126"/>
      <c r="E1" s="127"/>
    </row>
    <row r="2" spans="1:5" s="128" customFormat="1" ht="9.75" customHeight="1">
      <c r="A2" s="9"/>
      <c r="B2" s="126"/>
      <c r="C2" s="126"/>
      <c r="D2" s="126"/>
      <c r="E2" s="127"/>
    </row>
    <row r="3" spans="1:5" s="128" customFormat="1" ht="21.75">
      <c r="A3" s="6" t="s">
        <v>35</v>
      </c>
      <c r="B3" s="7" t="s">
        <v>1</v>
      </c>
      <c r="C3" s="7" t="s">
        <v>2</v>
      </c>
      <c r="D3" s="7" t="s">
        <v>3</v>
      </c>
      <c r="E3" s="127"/>
    </row>
    <row r="4" spans="1:5" s="128" customFormat="1" ht="21.75">
      <c r="A4" s="129"/>
      <c r="B4" s="251" t="s">
        <v>94</v>
      </c>
      <c r="C4" s="251"/>
      <c r="D4" s="251"/>
      <c r="E4" s="127"/>
    </row>
    <row r="5" spans="1:8" s="134" customFormat="1" ht="18.75">
      <c r="A5" s="130" t="s">
        <v>4</v>
      </c>
      <c r="B5" s="131">
        <v>359264.73</v>
      </c>
      <c r="C5" s="131">
        <v>195905.5</v>
      </c>
      <c r="D5" s="131">
        <v>163359.23</v>
      </c>
      <c r="E5" s="132"/>
      <c r="F5" s="133">
        <f>SUM(B6:B25)</f>
        <v>359264.72000000003</v>
      </c>
      <c r="G5" s="133"/>
      <c r="H5" s="148">
        <f>SUM(B6:B25)</f>
        <v>359264.72000000003</v>
      </c>
    </row>
    <row r="6" spans="1:7" s="136" customFormat="1" ht="21.75" customHeight="1">
      <c r="A6" s="1" t="s">
        <v>56</v>
      </c>
      <c r="B6" s="135">
        <v>116570.09</v>
      </c>
      <c r="C6" s="135">
        <v>68552.43</v>
      </c>
      <c r="D6" s="135">
        <v>48017.65</v>
      </c>
      <c r="E6" s="132"/>
      <c r="F6" s="132">
        <f>D6*100/B6</f>
        <v>41.192084521852905</v>
      </c>
      <c r="G6" s="133"/>
    </row>
    <row r="7" spans="1:5" s="136" customFormat="1" ht="18" customHeight="1">
      <c r="A7" s="1" t="s">
        <v>57</v>
      </c>
      <c r="B7" s="135">
        <v>3876.22</v>
      </c>
      <c r="C7" s="135">
        <v>3628.92</v>
      </c>
      <c r="D7" s="241">
        <v>247.31</v>
      </c>
      <c r="E7" s="132"/>
    </row>
    <row r="8" spans="1:6" s="136" customFormat="1" ht="18" customHeight="1">
      <c r="A8" s="2" t="s">
        <v>58</v>
      </c>
      <c r="B8" s="135">
        <v>44381.68</v>
      </c>
      <c r="C8" s="135">
        <v>24767.86</v>
      </c>
      <c r="D8" s="135">
        <v>19613.83</v>
      </c>
      <c r="E8" s="132"/>
      <c r="F8" s="132">
        <f>D8*100/B8</f>
        <v>44.193527599676266</v>
      </c>
    </row>
    <row r="9" spans="1:5" s="136" customFormat="1" ht="18" customHeight="1">
      <c r="A9" s="2" t="s">
        <v>59</v>
      </c>
      <c r="B9" s="135">
        <v>6819.9</v>
      </c>
      <c r="C9" s="135">
        <v>3828.66</v>
      </c>
      <c r="D9" s="137">
        <v>2991.24</v>
      </c>
      <c r="E9" s="132"/>
    </row>
    <row r="10" spans="1:5" s="136" customFormat="1" ht="18" customHeight="1">
      <c r="A10" s="1" t="s">
        <v>60</v>
      </c>
      <c r="B10" s="135">
        <v>1229.7</v>
      </c>
      <c r="C10" s="137">
        <v>231.17</v>
      </c>
      <c r="D10" s="137">
        <v>998.53</v>
      </c>
      <c r="E10" s="132"/>
    </row>
    <row r="11" spans="1:5" ht="18" customHeight="1">
      <c r="A11" s="1" t="s">
        <v>36</v>
      </c>
      <c r="B11" s="135">
        <v>26821.67</v>
      </c>
      <c r="C11" s="135">
        <v>23749.52</v>
      </c>
      <c r="D11" s="135">
        <v>3072.15</v>
      </c>
      <c r="E11" s="132"/>
    </row>
    <row r="12" spans="1:6" ht="18" customHeight="1">
      <c r="A12" s="2" t="s">
        <v>74</v>
      </c>
      <c r="B12" s="135">
        <v>61051.76</v>
      </c>
      <c r="C12" s="135">
        <v>28053.81</v>
      </c>
      <c r="D12" s="135">
        <v>32997.95</v>
      </c>
      <c r="E12" s="132"/>
      <c r="F12" s="132">
        <f>D12*100/B12</f>
        <v>54.04913797734905</v>
      </c>
    </row>
    <row r="13" spans="1:5" s="138" customFormat="1" ht="18" customHeight="1">
      <c r="A13" s="2" t="s">
        <v>61</v>
      </c>
      <c r="B13" s="135">
        <v>6783.31</v>
      </c>
      <c r="C13" s="135">
        <v>5683.77</v>
      </c>
      <c r="D13" s="135">
        <v>1099.53</v>
      </c>
      <c r="E13" s="132"/>
    </row>
    <row r="14" spans="1:5" ht="18" customHeight="1">
      <c r="A14" s="139" t="s">
        <v>62</v>
      </c>
      <c r="B14" s="135">
        <v>23572.36</v>
      </c>
      <c r="C14" s="135">
        <v>6826.69</v>
      </c>
      <c r="D14" s="135">
        <v>16745.67</v>
      </c>
      <c r="E14" s="132"/>
    </row>
    <row r="15" spans="1:5" ht="18" customHeight="1">
      <c r="A15" s="139" t="s">
        <v>63</v>
      </c>
      <c r="B15" s="137">
        <v>159.78</v>
      </c>
      <c r="C15" s="137">
        <v>159.78</v>
      </c>
      <c r="D15" s="241" t="s">
        <v>118</v>
      </c>
      <c r="E15" s="132"/>
    </row>
    <row r="16" spans="1:5" ht="18" customHeight="1">
      <c r="A16" s="139" t="s">
        <v>64</v>
      </c>
      <c r="B16" s="135">
        <v>3532.01</v>
      </c>
      <c r="C16" s="135">
        <v>1291.92</v>
      </c>
      <c r="D16" s="135">
        <v>2240.09</v>
      </c>
      <c r="E16" s="132"/>
    </row>
    <row r="17" spans="1:5" ht="18" customHeight="1">
      <c r="A17" s="139" t="s">
        <v>65</v>
      </c>
      <c r="B17" s="135">
        <v>1136.66</v>
      </c>
      <c r="C17" s="137">
        <v>550.19</v>
      </c>
      <c r="D17" s="137">
        <v>586.46</v>
      </c>
      <c r="E17" s="132"/>
    </row>
    <row r="18" spans="1:5" ht="18" customHeight="1">
      <c r="A18" s="139" t="s">
        <v>66</v>
      </c>
      <c r="B18" s="135">
        <v>2638.78</v>
      </c>
      <c r="C18" s="135">
        <v>1986.42</v>
      </c>
      <c r="D18" s="135">
        <v>652.36</v>
      </c>
      <c r="E18" s="132"/>
    </row>
    <row r="19" spans="1:5" ht="18" customHeight="1">
      <c r="A19" s="139" t="s">
        <v>67</v>
      </c>
      <c r="B19" s="135">
        <v>3771.66</v>
      </c>
      <c r="C19" s="135">
        <v>782.92</v>
      </c>
      <c r="D19" s="135">
        <v>2988.74</v>
      </c>
      <c r="E19" s="132"/>
    </row>
    <row r="20" spans="1:5" ht="18" customHeight="1">
      <c r="A20" s="139" t="s">
        <v>68</v>
      </c>
      <c r="B20" s="135">
        <v>18393.89</v>
      </c>
      <c r="C20" s="135">
        <v>10048.21</v>
      </c>
      <c r="D20" s="135">
        <v>8345.68</v>
      </c>
      <c r="E20" s="132"/>
    </row>
    <row r="21" spans="1:5" ht="18" customHeight="1">
      <c r="A21" s="139" t="s">
        <v>69</v>
      </c>
      <c r="B21" s="135">
        <v>13406.76</v>
      </c>
      <c r="C21" s="135">
        <v>5448.61</v>
      </c>
      <c r="D21" s="135">
        <v>7958.15</v>
      </c>
      <c r="E21" s="132"/>
    </row>
    <row r="22" spans="1:5" ht="18" customHeight="1">
      <c r="A22" s="139" t="s">
        <v>70</v>
      </c>
      <c r="B22" s="135">
        <v>11788.24</v>
      </c>
      <c r="C22" s="135">
        <v>4868.46</v>
      </c>
      <c r="D22" s="135">
        <v>6919.78</v>
      </c>
      <c r="E22" s="132"/>
    </row>
    <row r="23" spans="1:5" ht="18" customHeight="1">
      <c r="A23" s="139" t="s">
        <v>71</v>
      </c>
      <c r="B23" s="135">
        <v>4290.69</v>
      </c>
      <c r="C23" s="135">
        <v>3002.53</v>
      </c>
      <c r="D23" s="135">
        <v>1288.16</v>
      </c>
      <c r="E23" s="140"/>
    </row>
    <row r="24" spans="1:5" ht="18" customHeight="1">
      <c r="A24" s="139" t="s">
        <v>72</v>
      </c>
      <c r="B24" s="135">
        <v>7267.25</v>
      </c>
      <c r="C24" s="135">
        <v>1837.48</v>
      </c>
      <c r="D24" s="135">
        <v>5429.77</v>
      </c>
      <c r="E24" s="140"/>
    </row>
    <row r="25" spans="1:5" ht="18" customHeight="1">
      <c r="A25" s="139" t="s">
        <v>73</v>
      </c>
      <c r="B25" s="135">
        <v>1772.31</v>
      </c>
      <c r="C25" s="141">
        <v>606.14</v>
      </c>
      <c r="D25" s="135">
        <v>1166.16</v>
      </c>
      <c r="E25" s="140"/>
    </row>
    <row r="26" spans="1:5" ht="18.75">
      <c r="A26" s="142"/>
      <c r="B26" s="252" t="s">
        <v>12</v>
      </c>
      <c r="C26" s="252"/>
      <c r="D26" s="252"/>
      <c r="E26" s="140"/>
    </row>
    <row r="27" spans="1:7" s="134" customFormat="1" ht="18.75">
      <c r="A27" s="130" t="s">
        <v>4</v>
      </c>
      <c r="B27" s="143">
        <v>100</v>
      </c>
      <c r="C27" s="143">
        <v>100</v>
      </c>
      <c r="D27" s="143">
        <v>100</v>
      </c>
      <c r="E27" s="149">
        <f>SUM(E29:E48)</f>
        <v>99.99999999999999</v>
      </c>
      <c r="F27" s="150">
        <f>SUM(F29:F48)</f>
        <v>100</v>
      </c>
      <c r="G27" s="150">
        <f>SUM(G29:G48)</f>
        <v>100.00000000000001</v>
      </c>
    </row>
    <row r="28" spans="1:5" s="134" customFormat="1" ht="1.5" customHeight="1">
      <c r="A28" s="130"/>
      <c r="B28" s="146"/>
      <c r="C28" s="151"/>
      <c r="D28" s="144"/>
      <c r="E28" s="145"/>
    </row>
    <row r="29" spans="1:8" s="136" customFormat="1" ht="18" customHeight="1">
      <c r="A29" s="1" t="s">
        <v>56</v>
      </c>
      <c r="B29" s="146">
        <v>32.5</v>
      </c>
      <c r="C29" s="146">
        <f aca="true" t="shared" si="0" ref="C29:C48">C6*100/$C$5</f>
        <v>34.99260102447353</v>
      </c>
      <c r="D29" s="146">
        <v>29.3</v>
      </c>
      <c r="E29" s="152">
        <v>32.5</v>
      </c>
      <c r="F29" s="153">
        <v>35</v>
      </c>
      <c r="G29" s="233">
        <v>29.3</v>
      </c>
      <c r="H29" s="154"/>
    </row>
    <row r="30" spans="1:8" s="136" customFormat="1" ht="18" customHeight="1">
      <c r="A30" s="1" t="s">
        <v>57</v>
      </c>
      <c r="B30" s="146">
        <f aca="true" t="shared" si="1" ref="B30:B48">B7*100/$B$5</f>
        <v>1.078931405262075</v>
      </c>
      <c r="C30" s="146">
        <f t="shared" si="0"/>
        <v>1.8523829091066866</v>
      </c>
      <c r="D30" s="146">
        <f>D7*100/$D$5</f>
        <v>0.15139028263049475</v>
      </c>
      <c r="E30" s="152">
        <v>1.1</v>
      </c>
      <c r="F30" s="153">
        <v>1.9</v>
      </c>
      <c r="G30" s="153">
        <v>0.2</v>
      </c>
      <c r="H30" s="153"/>
    </row>
    <row r="31" spans="1:8" s="136" customFormat="1" ht="18" customHeight="1">
      <c r="A31" s="2" t="s">
        <v>58</v>
      </c>
      <c r="B31" s="146">
        <f t="shared" si="1"/>
        <v>12.35347538846911</v>
      </c>
      <c r="C31" s="146">
        <f t="shared" si="0"/>
        <v>12.64275888119527</v>
      </c>
      <c r="D31" s="146">
        <f aca="true" t="shared" si="2" ref="D31:D48">D8*100/$D$5</f>
        <v>12.006563694013495</v>
      </c>
      <c r="E31" s="152">
        <v>12.4</v>
      </c>
      <c r="F31" s="153">
        <v>12.6</v>
      </c>
      <c r="G31" s="153">
        <v>12</v>
      </c>
      <c r="H31" s="153"/>
    </row>
    <row r="32" spans="1:8" s="136" customFormat="1" ht="18" customHeight="1">
      <c r="A32" s="2" t="s">
        <v>59</v>
      </c>
      <c r="B32" s="146">
        <f t="shared" si="1"/>
        <v>1.8982937735079088</v>
      </c>
      <c r="C32" s="146">
        <f t="shared" si="0"/>
        <v>1.9543402303661714</v>
      </c>
      <c r="D32" s="146">
        <f t="shared" si="2"/>
        <v>1.831081108793179</v>
      </c>
      <c r="E32" s="152">
        <v>1.9</v>
      </c>
      <c r="F32" s="136">
        <v>2</v>
      </c>
      <c r="G32" s="232">
        <v>1.8</v>
      </c>
      <c r="H32" s="153"/>
    </row>
    <row r="33" spans="1:8" s="136" customFormat="1" ht="18" customHeight="1">
      <c r="A33" s="1" t="s">
        <v>60</v>
      </c>
      <c r="B33" s="146">
        <f t="shared" si="1"/>
        <v>0.34228241664579767</v>
      </c>
      <c r="C33" s="146">
        <f t="shared" si="0"/>
        <v>0.11800077077978924</v>
      </c>
      <c r="D33" s="146">
        <f t="shared" si="2"/>
        <v>0.6112479839676032</v>
      </c>
      <c r="E33" s="152">
        <v>0.3</v>
      </c>
      <c r="F33" s="136">
        <v>0.1</v>
      </c>
      <c r="G33" s="155">
        <v>0.6</v>
      </c>
      <c r="H33" s="153"/>
    </row>
    <row r="34" spans="1:8" ht="18" customHeight="1">
      <c r="A34" s="1" t="s">
        <v>36</v>
      </c>
      <c r="B34" s="146">
        <f t="shared" si="1"/>
        <v>7.465711983472467</v>
      </c>
      <c r="C34" s="146">
        <f t="shared" si="0"/>
        <v>12.122947033135874</v>
      </c>
      <c r="D34" s="146">
        <f t="shared" si="2"/>
        <v>1.8806099906323015</v>
      </c>
      <c r="E34" s="156">
        <v>7.5</v>
      </c>
      <c r="F34" s="126">
        <v>12.1</v>
      </c>
      <c r="G34" s="157">
        <v>1.9</v>
      </c>
      <c r="H34" s="153"/>
    </row>
    <row r="35" spans="1:8" ht="18" customHeight="1">
      <c r="A35" s="2" t="s">
        <v>74</v>
      </c>
      <c r="B35" s="146">
        <f t="shared" si="1"/>
        <v>16.99353009130621</v>
      </c>
      <c r="C35" s="146">
        <f t="shared" si="0"/>
        <v>14.320072688107276</v>
      </c>
      <c r="D35" s="146">
        <f t="shared" si="2"/>
        <v>20.199623859637434</v>
      </c>
      <c r="E35" s="156">
        <v>17</v>
      </c>
      <c r="F35" s="126">
        <v>14.3</v>
      </c>
      <c r="G35" s="157">
        <v>20.2</v>
      </c>
      <c r="H35" s="153"/>
    </row>
    <row r="36" spans="1:8" ht="18" customHeight="1">
      <c r="A36" s="2" t="s">
        <v>61</v>
      </c>
      <c r="B36" s="146">
        <f t="shared" si="1"/>
        <v>1.8881090832378675</v>
      </c>
      <c r="C36" s="146">
        <f t="shared" si="0"/>
        <v>2.9012814852058773</v>
      </c>
      <c r="D36" s="146">
        <f t="shared" si="2"/>
        <v>0.673074915938328</v>
      </c>
      <c r="E36" s="156">
        <v>1.9</v>
      </c>
      <c r="F36" s="126">
        <v>2.9</v>
      </c>
      <c r="G36" s="157">
        <v>0.7</v>
      </c>
      <c r="H36" s="153"/>
    </row>
    <row r="37" spans="1:8" s="138" customFormat="1" ht="18" customHeight="1">
      <c r="A37" s="139" t="s">
        <v>62</v>
      </c>
      <c r="B37" s="146">
        <f t="shared" si="1"/>
        <v>6.561278642632134</v>
      </c>
      <c r="C37" s="146">
        <f t="shared" si="0"/>
        <v>3.4846852181281283</v>
      </c>
      <c r="D37" s="146">
        <f t="shared" si="2"/>
        <v>10.250825741526816</v>
      </c>
      <c r="E37" s="158">
        <v>6.6</v>
      </c>
      <c r="F37" s="138">
        <v>3.5</v>
      </c>
      <c r="G37" s="159">
        <v>10.3</v>
      </c>
      <c r="H37" s="153"/>
    </row>
    <row r="38" spans="1:8" ht="18" customHeight="1">
      <c r="A38" s="139" t="s">
        <v>63</v>
      </c>
      <c r="B38" s="146" t="s">
        <v>119</v>
      </c>
      <c r="C38" s="146">
        <f t="shared" si="0"/>
        <v>0.08155973160528929</v>
      </c>
      <c r="D38" s="146" t="s">
        <v>118</v>
      </c>
      <c r="E38" s="156">
        <v>0</v>
      </c>
      <c r="F38" s="126">
        <v>0.1</v>
      </c>
      <c r="G38" s="157">
        <v>0</v>
      </c>
      <c r="H38" s="153"/>
    </row>
    <row r="39" spans="1:8" ht="18" customHeight="1">
      <c r="A39" s="139" t="s">
        <v>64</v>
      </c>
      <c r="B39" s="146">
        <f t="shared" si="1"/>
        <v>0.9831218333065982</v>
      </c>
      <c r="C39" s="146">
        <f t="shared" si="0"/>
        <v>0.6594608114626695</v>
      </c>
      <c r="D39" s="146">
        <f t="shared" si="2"/>
        <v>1.3712662578049615</v>
      </c>
      <c r="E39" s="156">
        <v>1</v>
      </c>
      <c r="F39" s="126">
        <v>0.7</v>
      </c>
      <c r="G39" s="157">
        <v>1.4</v>
      </c>
      <c r="H39" s="153"/>
    </row>
    <row r="40" spans="1:8" ht="18" customHeight="1">
      <c r="A40" s="139" t="s">
        <v>65</v>
      </c>
      <c r="B40" s="146">
        <f t="shared" si="1"/>
        <v>0.31638507904742</v>
      </c>
      <c r="C40" s="146">
        <f t="shared" si="0"/>
        <v>0.28084459088693275</v>
      </c>
      <c r="D40" s="146">
        <f t="shared" si="2"/>
        <v>0.3590002230054586</v>
      </c>
      <c r="E40" s="156">
        <v>0.3</v>
      </c>
      <c r="F40" s="126">
        <v>0.3</v>
      </c>
      <c r="G40" s="157">
        <v>0.4</v>
      </c>
      <c r="H40" s="153"/>
    </row>
    <row r="41" spans="1:8" ht="18" customHeight="1">
      <c r="A41" s="139" t="s">
        <v>66</v>
      </c>
      <c r="B41" s="146">
        <f t="shared" si="1"/>
        <v>0.7344945884334374</v>
      </c>
      <c r="C41" s="146">
        <f t="shared" si="0"/>
        <v>1.0139684694916682</v>
      </c>
      <c r="D41" s="146">
        <f t="shared" si="2"/>
        <v>0.3993407657467533</v>
      </c>
      <c r="E41" s="156">
        <v>0.7</v>
      </c>
      <c r="F41" s="126">
        <v>1</v>
      </c>
      <c r="G41" s="160">
        <v>0.4</v>
      </c>
      <c r="H41" s="153"/>
    </row>
    <row r="42" spans="1:8" ht="18" customHeight="1">
      <c r="A42" s="139" t="s">
        <v>67</v>
      </c>
      <c r="B42" s="146">
        <f t="shared" si="1"/>
        <v>1.0498275185543542</v>
      </c>
      <c r="C42" s="146">
        <f t="shared" si="0"/>
        <v>0.3996416639655344</v>
      </c>
      <c r="D42" s="146">
        <f t="shared" si="2"/>
        <v>1.8295507391899435</v>
      </c>
      <c r="E42" s="156">
        <v>1</v>
      </c>
      <c r="F42" s="126">
        <v>0.4</v>
      </c>
      <c r="G42" s="157">
        <v>1.8</v>
      </c>
      <c r="H42" s="153"/>
    </row>
    <row r="43" spans="1:8" ht="18" customHeight="1">
      <c r="A43" s="139" t="s">
        <v>68</v>
      </c>
      <c r="B43" s="146">
        <f t="shared" si="1"/>
        <v>5.119870798338596</v>
      </c>
      <c r="C43" s="146">
        <f t="shared" si="0"/>
        <v>5.129110719198796</v>
      </c>
      <c r="D43" s="146">
        <f t="shared" si="2"/>
        <v>5.108789996133062</v>
      </c>
      <c r="E43" s="156">
        <v>5.1</v>
      </c>
      <c r="F43" s="161">
        <v>5.1</v>
      </c>
      <c r="G43" s="157">
        <v>5.1</v>
      </c>
      <c r="H43" s="153"/>
    </row>
    <row r="44" spans="1:8" ht="18" customHeight="1">
      <c r="A44" s="139" t="s">
        <v>69</v>
      </c>
      <c r="B44" s="146">
        <f t="shared" si="1"/>
        <v>3.7317217306580583</v>
      </c>
      <c r="C44" s="146">
        <f t="shared" si="0"/>
        <v>2.781244018161818</v>
      </c>
      <c r="D44" s="146">
        <f t="shared" si="2"/>
        <v>4.87156434319628</v>
      </c>
      <c r="E44" s="156">
        <v>3.7</v>
      </c>
      <c r="F44" s="126">
        <v>2.8</v>
      </c>
      <c r="G44" s="157">
        <v>4.9</v>
      </c>
      <c r="H44" s="153"/>
    </row>
    <row r="45" spans="1:8" ht="18" customHeight="1">
      <c r="A45" s="139" t="s">
        <v>70</v>
      </c>
      <c r="B45" s="146">
        <f t="shared" si="1"/>
        <v>3.2812127146463834</v>
      </c>
      <c r="C45" s="146">
        <f t="shared" si="0"/>
        <v>2.485106339536154</v>
      </c>
      <c r="D45" s="146">
        <f t="shared" si="2"/>
        <v>4.235928389231511</v>
      </c>
      <c r="E45" s="156">
        <v>3.3</v>
      </c>
      <c r="F45" s="126">
        <v>2.5</v>
      </c>
      <c r="G45" s="157">
        <v>4.2</v>
      </c>
      <c r="H45" s="153"/>
    </row>
    <row r="46" spans="1:8" ht="18" customHeight="1">
      <c r="A46" s="139" t="s">
        <v>71</v>
      </c>
      <c r="B46" s="146">
        <f t="shared" si="1"/>
        <v>1.1942975866292245</v>
      </c>
      <c r="C46" s="146">
        <f t="shared" si="0"/>
        <v>1.5326420136239156</v>
      </c>
      <c r="D46" s="146">
        <f t="shared" si="2"/>
        <v>0.788544363241673</v>
      </c>
      <c r="E46" s="156">
        <v>1.2</v>
      </c>
      <c r="F46" s="126">
        <v>1.5</v>
      </c>
      <c r="G46" s="157">
        <v>0.8</v>
      </c>
      <c r="H46" s="153"/>
    </row>
    <row r="47" spans="1:8" ht="18" customHeight="1">
      <c r="A47" s="139" t="s">
        <v>72</v>
      </c>
      <c r="B47" s="146">
        <f t="shared" si="1"/>
        <v>2.022811980457976</v>
      </c>
      <c r="C47" s="146">
        <f t="shared" si="0"/>
        <v>0.9379420179627422</v>
      </c>
      <c r="D47" s="146">
        <f t="shared" si="2"/>
        <v>3.3238219842245824</v>
      </c>
      <c r="E47" s="156">
        <v>2</v>
      </c>
      <c r="F47" s="126">
        <v>0.9</v>
      </c>
      <c r="G47" s="157">
        <v>3.3</v>
      </c>
      <c r="H47" s="153"/>
    </row>
    <row r="48" spans="1:8" ht="18.75">
      <c r="A48" s="139" t="s">
        <v>73</v>
      </c>
      <c r="B48" s="146">
        <f t="shared" si="1"/>
        <v>0.49331588992885556</v>
      </c>
      <c r="C48" s="146">
        <f t="shared" si="0"/>
        <v>0.30940427910395574</v>
      </c>
      <c r="D48" s="146">
        <f t="shared" si="2"/>
        <v>0.7138623266037677</v>
      </c>
      <c r="E48" s="156">
        <v>0.5</v>
      </c>
      <c r="F48" s="126">
        <v>0.3</v>
      </c>
      <c r="G48" s="157">
        <v>0.7</v>
      </c>
      <c r="H48" s="153"/>
    </row>
    <row r="49" spans="1:6" ht="2.25" customHeight="1">
      <c r="A49" s="162"/>
      <c r="B49" s="163"/>
      <c r="C49" s="163">
        <f>C26*100/$C$5</f>
        <v>0</v>
      </c>
      <c r="D49" s="163">
        <f>D26*100/$D$5</f>
        <v>0</v>
      </c>
      <c r="E49" s="140"/>
      <c r="F49" s="126">
        <v>0.1</v>
      </c>
    </row>
    <row r="50" ht="18.75">
      <c r="A50" s="110" t="s">
        <v>85</v>
      </c>
    </row>
  </sheetData>
  <sheetProtection/>
  <mergeCells count="2">
    <mergeCell ref="B4:D4"/>
    <mergeCell ref="B26:D26"/>
  </mergeCells>
  <printOptions/>
  <pageMargins left="0.9448818897637796" right="0.7480314960629921" top="0.984251968503937" bottom="0.5511811023622047" header="0.5118110236220472" footer="0.5118110236220472"/>
  <pageSetup horizontalDpi="600" verticalDpi="600" orientation="portrait" paperSize="9" scale="80" r:id="rId1"/>
  <headerFooter alignWithMargins="0">
    <oddHeader>&amp;C&amp;"TH SarabunPSK,ธรรมดา"&amp;18 27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22"/>
  <sheetViews>
    <sheetView view="pageBreakPreview" zoomScaleNormal="115" zoomScaleSheetLayoutView="100" zoomScalePageLayoutView="0" workbookViewId="0" topLeftCell="A13">
      <selection activeCell="E15" sqref="E15"/>
    </sheetView>
  </sheetViews>
  <sheetFormatPr defaultColWidth="9.140625" defaultRowHeight="30.75" customHeight="1"/>
  <cols>
    <col min="1" max="1" width="38.421875" style="42" customWidth="1"/>
    <col min="2" max="3" width="17.7109375" style="42" customWidth="1"/>
    <col min="4" max="4" width="14.28125" style="42" customWidth="1"/>
    <col min="5" max="6" width="10.57421875" style="42" bestFit="1" customWidth="1"/>
    <col min="7" max="7" width="11.7109375" style="42" customWidth="1"/>
    <col min="8" max="8" width="5.7109375" style="42" bestFit="1" customWidth="1"/>
    <col min="9" max="11" width="0" style="42" hidden="1" customWidth="1"/>
    <col min="12" max="16384" width="9.140625" style="42" customWidth="1"/>
  </cols>
  <sheetData>
    <row r="1" spans="1:4" s="3" customFormat="1" ht="30.75" customHeight="1">
      <c r="A1" s="3" t="s">
        <v>101</v>
      </c>
      <c r="B1" s="4"/>
      <c r="C1" s="4"/>
      <c r="D1" s="4"/>
    </row>
    <row r="2" spans="1:4" s="3" customFormat="1" ht="17.25" customHeight="1">
      <c r="A2" s="164"/>
      <c r="B2" s="164"/>
      <c r="C2" s="164"/>
      <c r="D2" s="164"/>
    </row>
    <row r="3" spans="1:4" s="3" customFormat="1" ht="30.75" customHeight="1">
      <c r="A3" s="165" t="s">
        <v>37</v>
      </c>
      <c r="B3" s="166" t="s">
        <v>1</v>
      </c>
      <c r="C3" s="166" t="s">
        <v>2</v>
      </c>
      <c r="D3" s="166" t="s">
        <v>3</v>
      </c>
    </row>
    <row r="4" spans="1:4" s="3" customFormat="1" ht="30.75" customHeight="1">
      <c r="A4" s="167"/>
      <c r="B4" s="253" t="s">
        <v>97</v>
      </c>
      <c r="C4" s="253"/>
      <c r="D4" s="253"/>
    </row>
    <row r="5" spans="1:11" s="170" customFormat="1" ht="24.75" customHeight="1">
      <c r="A5" s="168" t="s">
        <v>4</v>
      </c>
      <c r="B5" s="243">
        <v>359264.73</v>
      </c>
      <c r="C5" s="243">
        <v>195905.5</v>
      </c>
      <c r="D5" s="243">
        <v>163359.23</v>
      </c>
      <c r="E5" s="188">
        <f>B6+B7+B8+B9+B10+B11</f>
        <v>359264.73000000004</v>
      </c>
      <c r="F5" s="188">
        <f aca="true" t="shared" si="0" ref="F5:K5">C6+C7+C8+C9+C10+C11</f>
        <v>195905.5</v>
      </c>
      <c r="G5" s="188">
        <f t="shared" si="0"/>
        <v>163359.23</v>
      </c>
      <c r="H5" s="188">
        <f t="shared" si="0"/>
        <v>0</v>
      </c>
      <c r="I5" s="188">
        <f t="shared" si="0"/>
        <v>0</v>
      </c>
      <c r="J5" s="188">
        <f t="shared" si="0"/>
        <v>0</v>
      </c>
      <c r="K5" s="188">
        <f t="shared" si="0"/>
        <v>0</v>
      </c>
    </row>
    <row r="6" spans="1:6" s="173" customFormat="1" ht="24.75" customHeight="1">
      <c r="A6" s="171" t="s">
        <v>38</v>
      </c>
      <c r="B6" s="242">
        <v>7597.52</v>
      </c>
      <c r="C6" s="242">
        <v>5684.88</v>
      </c>
      <c r="D6" s="242">
        <v>1912.64</v>
      </c>
      <c r="E6" s="189"/>
      <c r="F6" s="190"/>
    </row>
    <row r="7" spans="1:6" s="173" customFormat="1" ht="24.75" customHeight="1">
      <c r="A7" s="171" t="s">
        <v>39</v>
      </c>
      <c r="B7" s="242">
        <v>49368.95</v>
      </c>
      <c r="C7" s="242">
        <v>24420.76</v>
      </c>
      <c r="D7" s="242">
        <v>24948.19</v>
      </c>
      <c r="E7" s="189"/>
      <c r="F7" s="190"/>
    </row>
    <row r="8" spans="1:6" s="173" customFormat="1" ht="24.75" customHeight="1">
      <c r="A8" s="171" t="s">
        <v>40</v>
      </c>
      <c r="B8" s="242">
        <v>103970.46</v>
      </c>
      <c r="C8" s="242">
        <v>62364.21</v>
      </c>
      <c r="D8" s="242">
        <v>41606.25</v>
      </c>
      <c r="E8" s="189"/>
      <c r="F8" s="190"/>
    </row>
    <row r="9" spans="1:6" s="173" customFormat="1" ht="24.75" customHeight="1">
      <c r="A9" s="171" t="s">
        <v>99</v>
      </c>
      <c r="B9" s="242">
        <v>145743.26</v>
      </c>
      <c r="C9" s="242">
        <v>85960.26</v>
      </c>
      <c r="D9" s="242">
        <v>59783</v>
      </c>
      <c r="E9" s="189"/>
      <c r="F9" s="190"/>
    </row>
    <row r="10" spans="1:6" ht="24">
      <c r="A10" s="171" t="s">
        <v>100</v>
      </c>
      <c r="B10" s="242">
        <v>52392.95</v>
      </c>
      <c r="C10" s="242">
        <v>17475.39</v>
      </c>
      <c r="D10" s="242">
        <v>34917.56</v>
      </c>
      <c r="E10" s="189"/>
      <c r="F10" s="190"/>
    </row>
    <row r="11" spans="1:6" ht="24">
      <c r="A11" s="174" t="s">
        <v>105</v>
      </c>
      <c r="B11" s="242">
        <v>191.59</v>
      </c>
      <c r="C11" s="242">
        <v>0</v>
      </c>
      <c r="D11" s="242">
        <v>191.59</v>
      </c>
      <c r="E11" s="189"/>
      <c r="F11" s="190"/>
    </row>
    <row r="12" spans="1:4" ht="24">
      <c r="A12" s="175"/>
      <c r="B12" s="254" t="s">
        <v>12</v>
      </c>
      <c r="C12" s="254"/>
      <c r="D12" s="254"/>
    </row>
    <row r="13" spans="1:7" s="170" customFormat="1" ht="24.75" customHeight="1">
      <c r="A13" s="168" t="s">
        <v>4</v>
      </c>
      <c r="B13" s="191">
        <v>100</v>
      </c>
      <c r="C13" s="191">
        <v>100</v>
      </c>
      <c r="D13" s="191">
        <v>100</v>
      </c>
      <c r="E13" s="177">
        <f>SUM(E14:E20)</f>
        <v>99.99999999999999</v>
      </c>
      <c r="F13" s="177">
        <f>SUM(F14:F20)</f>
        <v>100</v>
      </c>
      <c r="G13" s="177">
        <f>SUM(G14:G20)</f>
        <v>100</v>
      </c>
    </row>
    <row r="14" spans="1:4" s="170" customFormat="1" ht="6" customHeight="1">
      <c r="A14" s="168"/>
      <c r="B14" s="191"/>
      <c r="C14" s="191"/>
      <c r="D14" s="191"/>
    </row>
    <row r="15" spans="1:13" s="173" customFormat="1" ht="24.75" customHeight="1">
      <c r="A15" s="171" t="s">
        <v>38</v>
      </c>
      <c r="B15" s="192">
        <f aca="true" t="shared" si="1" ref="B15:B20">B6*100/$B$5</f>
        <v>2.114741405314126</v>
      </c>
      <c r="C15" s="192">
        <f>C6*100/$C$5</f>
        <v>2.9018480849184938</v>
      </c>
      <c r="D15" s="192">
        <f>D6*100/$D$5</f>
        <v>1.1708184471731409</v>
      </c>
      <c r="E15" s="178">
        <v>2.1</v>
      </c>
      <c r="F15" s="178">
        <v>2.9</v>
      </c>
      <c r="G15" s="178">
        <v>1.2</v>
      </c>
      <c r="H15" s="179" t="str">
        <f>'[1]t5'!H15</f>
        <v>-</v>
      </c>
      <c r="M15" s="180"/>
    </row>
    <row r="16" spans="1:13" s="173" customFormat="1" ht="24.75" customHeight="1">
      <c r="A16" s="171" t="s">
        <v>39</v>
      </c>
      <c r="B16" s="192">
        <f t="shared" si="1"/>
        <v>13.741663424628408</v>
      </c>
      <c r="C16" s="192">
        <f>C7*100/$C$5</f>
        <v>12.465581619709504</v>
      </c>
      <c r="D16" s="192">
        <f>D7*100/$D$5</f>
        <v>15.271980652700186</v>
      </c>
      <c r="E16" s="181">
        <v>13.7</v>
      </c>
      <c r="F16" s="181">
        <v>12.5</v>
      </c>
      <c r="G16" s="181">
        <v>15.3</v>
      </c>
      <c r="H16" s="182"/>
      <c r="M16" s="180"/>
    </row>
    <row r="17" spans="1:13" s="173" customFormat="1" ht="24.75" customHeight="1">
      <c r="A17" s="171" t="s">
        <v>40</v>
      </c>
      <c r="B17" s="192">
        <f t="shared" si="1"/>
        <v>28.939790443665316</v>
      </c>
      <c r="C17" s="192">
        <f>C8*100/$C$5</f>
        <v>31.83382294014206</v>
      </c>
      <c r="D17" s="192">
        <v>25.4</v>
      </c>
      <c r="E17" s="181">
        <v>28.9</v>
      </c>
      <c r="F17" s="181">
        <v>31.8</v>
      </c>
      <c r="G17" s="234">
        <v>25.4</v>
      </c>
      <c r="H17" s="182" t="str">
        <f>'[1]t5'!H17</f>
        <v>-</v>
      </c>
      <c r="M17" s="180"/>
    </row>
    <row r="18" spans="1:13" s="173" customFormat="1" ht="24.75" customHeight="1">
      <c r="A18" s="171" t="s">
        <v>99</v>
      </c>
      <c r="B18" s="192">
        <f t="shared" si="1"/>
        <v>40.56709379737889</v>
      </c>
      <c r="C18" s="192">
        <f>C9*100/$C$5</f>
        <v>43.8784311823813</v>
      </c>
      <c r="D18" s="192">
        <f>D9*100/$D$5</f>
        <v>36.59603439609748</v>
      </c>
      <c r="E18" s="183">
        <v>40.6</v>
      </c>
      <c r="F18" s="183">
        <v>43.9</v>
      </c>
      <c r="G18" s="183">
        <v>36.6</v>
      </c>
      <c r="M18" s="180"/>
    </row>
    <row r="19" spans="1:13" ht="24">
      <c r="A19" s="174" t="s">
        <v>100</v>
      </c>
      <c r="B19" s="192">
        <f t="shared" si="1"/>
        <v>14.583382565831052</v>
      </c>
      <c r="C19" s="192">
        <f>C10*100/$C$5</f>
        <v>8.920316172848644</v>
      </c>
      <c r="D19" s="192">
        <f>D10*100/$D$5</f>
        <v>21.3747089772644</v>
      </c>
      <c r="E19" s="184">
        <v>14.6</v>
      </c>
      <c r="F19" s="184">
        <v>8.9</v>
      </c>
      <c r="G19" s="184">
        <v>21.4</v>
      </c>
      <c r="M19" s="180"/>
    </row>
    <row r="20" spans="1:13" ht="24">
      <c r="A20" s="185" t="s">
        <v>105</v>
      </c>
      <c r="B20" s="228">
        <f t="shared" si="1"/>
        <v>0.05332836318221385</v>
      </c>
      <c r="C20" s="228" t="s">
        <v>119</v>
      </c>
      <c r="D20" s="228">
        <f>D11*100/$D$5</f>
        <v>0.11728140491357604</v>
      </c>
      <c r="E20" s="184">
        <v>0.1</v>
      </c>
      <c r="F20" s="42">
        <v>0</v>
      </c>
      <c r="G20" s="184">
        <v>0.1</v>
      </c>
      <c r="M20" s="180"/>
    </row>
    <row r="21" spans="1:4" ht="24">
      <c r="A21" s="186" t="s">
        <v>112</v>
      </c>
      <c r="C21" s="187"/>
      <c r="D21" s="187"/>
    </row>
    <row r="22" ht="24">
      <c r="A22" s="186"/>
    </row>
  </sheetData>
  <sheetProtection/>
  <mergeCells count="2">
    <mergeCell ref="B4:D4"/>
    <mergeCell ref="B12:D1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&amp;C&amp;"TH SarabunPSK,ธรรมดา"28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SheetLayoutView="100" zoomScalePageLayoutView="0" workbookViewId="0" topLeftCell="A16">
      <selection activeCell="E15" sqref="E15"/>
    </sheetView>
  </sheetViews>
  <sheetFormatPr defaultColWidth="9.140625" defaultRowHeight="30.75" customHeight="1"/>
  <cols>
    <col min="1" max="1" width="38.8515625" style="42" customWidth="1"/>
    <col min="2" max="4" width="16.7109375" style="42" customWidth="1"/>
    <col min="5" max="6" width="9.8515625" style="211" customWidth="1"/>
    <col min="7" max="8" width="11.140625" style="211" customWidth="1"/>
    <col min="9" max="9" width="12.421875" style="211" customWidth="1"/>
    <col min="10" max="10" width="11.140625" style="211" customWidth="1"/>
    <col min="11" max="13" width="9.140625" style="211" customWidth="1"/>
    <col min="14" max="17" width="9.140625" style="42" customWidth="1"/>
    <col min="18" max="16384" width="9.140625" style="42" customWidth="1"/>
  </cols>
  <sheetData>
    <row r="1" spans="1:13" s="3" customFormat="1" ht="36.75" customHeight="1">
      <c r="A1" s="3" t="s">
        <v>102</v>
      </c>
      <c r="B1" s="4"/>
      <c r="C1" s="4"/>
      <c r="D1" s="35"/>
      <c r="E1" s="210"/>
      <c r="F1" s="210"/>
      <c r="G1" s="210"/>
      <c r="H1" s="210"/>
      <c r="I1" s="210"/>
      <c r="J1" s="210"/>
      <c r="K1" s="210"/>
      <c r="L1" s="210"/>
      <c r="M1" s="210"/>
    </row>
    <row r="2" ht="9.75" customHeight="1"/>
    <row r="3" spans="1:13" s="193" customFormat="1" ht="30.75" customHeight="1">
      <c r="A3" s="165" t="s">
        <v>41</v>
      </c>
      <c r="B3" s="166" t="s">
        <v>1</v>
      </c>
      <c r="C3" s="166" t="s">
        <v>2</v>
      </c>
      <c r="D3" s="166" t="s">
        <v>3</v>
      </c>
      <c r="E3" s="212"/>
      <c r="F3" s="213">
        <f>F5-F6</f>
        <v>351153.33</v>
      </c>
      <c r="G3" s="212"/>
      <c r="H3" s="212"/>
      <c r="I3" s="212"/>
      <c r="J3" s="212"/>
      <c r="K3" s="212"/>
      <c r="L3" s="212"/>
      <c r="M3" s="212"/>
    </row>
    <row r="4" spans="1:13" s="193" customFormat="1" ht="28.5" customHeight="1">
      <c r="A4" s="194"/>
      <c r="B4" s="255" t="s">
        <v>94</v>
      </c>
      <c r="C4" s="255"/>
      <c r="D4" s="255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196" customFormat="1" ht="30.75" customHeight="1">
      <c r="A5" s="176" t="s">
        <v>4</v>
      </c>
      <c r="B5" s="169">
        <v>359264.73</v>
      </c>
      <c r="C5" s="169">
        <v>195905.5</v>
      </c>
      <c r="D5" s="169">
        <v>163359.23</v>
      </c>
      <c r="E5" s="195"/>
      <c r="F5" s="236">
        <f>SUM(F6:F10)</f>
        <v>359264.82</v>
      </c>
      <c r="G5" s="237">
        <f>SUM(G6:G10)</f>
        <v>100</v>
      </c>
      <c r="H5" s="236">
        <f>SUM(H6:H10)</f>
        <v>195905.2</v>
      </c>
      <c r="I5" s="237">
        <f>SUM(I6:I10)</f>
        <v>100</v>
      </c>
      <c r="J5" s="236">
        <f>SUM(J6:J10)</f>
        <v>163359.62</v>
      </c>
      <c r="K5" s="238">
        <v>100</v>
      </c>
      <c r="L5" s="195"/>
      <c r="M5" s="195">
        <f>SUM(M6:M10)</f>
        <v>100</v>
      </c>
    </row>
    <row r="6" spans="1:13" s="171" customFormat="1" ht="30.75" customHeight="1">
      <c r="A6" s="197" t="s">
        <v>114</v>
      </c>
      <c r="B6" s="172">
        <v>8111.49</v>
      </c>
      <c r="C6" s="172">
        <v>4375.48</v>
      </c>
      <c r="D6" s="172">
        <v>3736.02</v>
      </c>
      <c r="E6" s="198">
        <v>0</v>
      </c>
      <c r="F6" s="236">
        <f>B6</f>
        <v>8111.49</v>
      </c>
      <c r="G6" s="237">
        <f>F6*100/$F$5</f>
        <v>2.2578024756223</v>
      </c>
      <c r="H6" s="236">
        <f>C6</f>
        <v>4375.48</v>
      </c>
      <c r="I6" s="239">
        <f>H6*100/$H$5</f>
        <v>2.2334680243301346</v>
      </c>
      <c r="J6" s="236">
        <f>D6</f>
        <v>3736.02</v>
      </c>
      <c r="K6" s="240">
        <f>J6*100/$J$5</f>
        <v>2.286991118123316</v>
      </c>
      <c r="L6" s="217"/>
      <c r="M6" s="218">
        <v>2.3</v>
      </c>
    </row>
    <row r="7" spans="1:13" s="171" customFormat="1" ht="30.75" customHeight="1">
      <c r="A7" s="197" t="s">
        <v>42</v>
      </c>
      <c r="B7" s="172">
        <v>1272</v>
      </c>
      <c r="C7" s="172">
        <v>233</v>
      </c>
      <c r="D7" s="172">
        <v>1039</v>
      </c>
      <c r="E7" s="198" t="s">
        <v>89</v>
      </c>
      <c r="F7" s="236">
        <f>B7</f>
        <v>1272</v>
      </c>
      <c r="G7" s="237">
        <f>F7*100/$F$5</f>
        <v>0.35405637546142144</v>
      </c>
      <c r="H7" s="236">
        <f>C7</f>
        <v>233</v>
      </c>
      <c r="I7" s="239">
        <f>H7*100/$H$5</f>
        <v>0.11893507676161735</v>
      </c>
      <c r="J7" s="236">
        <f>D7</f>
        <v>1039</v>
      </c>
      <c r="K7" s="240">
        <f>J7*100/$J$5</f>
        <v>0.6360200886853189</v>
      </c>
      <c r="L7" s="217"/>
      <c r="M7" s="218">
        <v>0.6</v>
      </c>
    </row>
    <row r="8" spans="1:13" s="171" customFormat="1" ht="30.75" customHeight="1">
      <c r="A8" s="199" t="s">
        <v>43</v>
      </c>
      <c r="B8" s="172">
        <v>7664.66</v>
      </c>
      <c r="C8" s="172">
        <v>3793.8</v>
      </c>
      <c r="D8" s="172">
        <v>3870.86</v>
      </c>
      <c r="E8" s="200" t="s">
        <v>86</v>
      </c>
      <c r="F8" s="236">
        <f>B8+B9+B10</f>
        <v>100613.51000000001</v>
      </c>
      <c r="G8" s="237">
        <f>F8*100/$F$5</f>
        <v>28.0053888939084</v>
      </c>
      <c r="H8" s="236">
        <f>C8+C9+C10</f>
        <v>56372.58</v>
      </c>
      <c r="I8" s="239">
        <f>H8*100/$H$5</f>
        <v>28.775438324250707</v>
      </c>
      <c r="J8" s="236">
        <f>D8+D9+D10</f>
        <v>44240.93</v>
      </c>
      <c r="K8" s="240">
        <f>J8*100/$J$5</f>
        <v>27.081925141598642</v>
      </c>
      <c r="L8" s="217"/>
      <c r="M8" s="218">
        <v>27.1</v>
      </c>
    </row>
    <row r="9" spans="1:13" s="171" customFormat="1" ht="30.75" customHeight="1">
      <c r="A9" s="197" t="s">
        <v>44</v>
      </c>
      <c r="B9" s="172">
        <v>37128.55</v>
      </c>
      <c r="C9" s="172">
        <v>19413.08</v>
      </c>
      <c r="D9" s="172">
        <v>17715.47</v>
      </c>
      <c r="E9" s="201" t="s">
        <v>87</v>
      </c>
      <c r="F9" s="236">
        <f>B11+B12</f>
        <v>189783.38999999998</v>
      </c>
      <c r="G9" s="237">
        <f>F9*100/$F$5</f>
        <v>52.825486781589134</v>
      </c>
      <c r="H9" s="236">
        <f>C11+C12</f>
        <v>106570.7</v>
      </c>
      <c r="I9" s="239">
        <f>H9*100/$H$5</f>
        <v>54.39911753235749</v>
      </c>
      <c r="J9" s="236">
        <f>D11+D12</f>
        <v>83212.68</v>
      </c>
      <c r="K9" s="240">
        <f>J9*100/$J$5</f>
        <v>50.9383408213119</v>
      </c>
      <c r="L9" s="217"/>
      <c r="M9" s="218">
        <v>50.9</v>
      </c>
    </row>
    <row r="10" spans="1:13" s="171" customFormat="1" ht="30.75" customHeight="1">
      <c r="A10" s="197" t="s">
        <v>45</v>
      </c>
      <c r="B10" s="172">
        <v>55820.3</v>
      </c>
      <c r="C10" s="172">
        <v>33165.7</v>
      </c>
      <c r="D10" s="172">
        <v>22654.6</v>
      </c>
      <c r="E10" s="198" t="s">
        <v>88</v>
      </c>
      <c r="F10" s="236">
        <f>B13</f>
        <v>59484.43</v>
      </c>
      <c r="G10" s="237">
        <f>F10*100/$F$5</f>
        <v>16.557265473418745</v>
      </c>
      <c r="H10" s="236">
        <f>C13</f>
        <v>28353.44</v>
      </c>
      <c r="I10" s="239">
        <f>H10*100/$H$5</f>
        <v>14.47304104230005</v>
      </c>
      <c r="J10" s="236">
        <f>D13</f>
        <v>31130.99</v>
      </c>
      <c r="K10" s="240">
        <f>J10*100/$J$5</f>
        <v>19.056722830280826</v>
      </c>
      <c r="L10" s="217"/>
      <c r="M10" s="218">
        <v>19.1</v>
      </c>
    </row>
    <row r="11" spans="1:13" s="175" customFormat="1" ht="30.75" customHeight="1">
      <c r="A11" s="197" t="s">
        <v>46</v>
      </c>
      <c r="B11" s="172">
        <v>35619.84</v>
      </c>
      <c r="C11" s="172">
        <v>15797.12</v>
      </c>
      <c r="D11" s="172">
        <v>19822.71</v>
      </c>
      <c r="E11" s="202"/>
      <c r="F11" s="214"/>
      <c r="G11" s="214"/>
      <c r="H11" s="214">
        <f>D14</f>
        <v>0</v>
      </c>
      <c r="I11" s="214"/>
      <c r="J11" s="214">
        <f>F13+F14</f>
        <v>0</v>
      </c>
      <c r="K11" s="219">
        <v>1.1</v>
      </c>
      <c r="L11" s="217"/>
      <c r="M11" s="220"/>
    </row>
    <row r="12" spans="1:13" s="175" customFormat="1" ht="30.75" customHeight="1">
      <c r="A12" s="197" t="s">
        <v>47</v>
      </c>
      <c r="B12" s="172">
        <v>154163.55</v>
      </c>
      <c r="C12" s="172">
        <v>90773.58</v>
      </c>
      <c r="D12" s="172">
        <v>63389.97</v>
      </c>
      <c r="E12" s="202"/>
      <c r="F12" s="221">
        <f>F6*100/F5</f>
        <v>2.2578024756223</v>
      </c>
      <c r="G12" s="221"/>
      <c r="H12" s="221"/>
      <c r="I12" s="221"/>
      <c r="J12" s="214">
        <f>F15</f>
        <v>100</v>
      </c>
      <c r="K12" s="202">
        <v>0.4</v>
      </c>
      <c r="L12" s="217"/>
      <c r="M12" s="222"/>
    </row>
    <row r="13" spans="1:13" s="175" customFormat="1" ht="30.75" customHeight="1">
      <c r="A13" s="203" t="s">
        <v>48</v>
      </c>
      <c r="B13" s="172">
        <v>59484.43</v>
      </c>
      <c r="C13" s="172">
        <v>28353.44</v>
      </c>
      <c r="D13" s="172">
        <v>31130.99</v>
      </c>
      <c r="E13" s="223"/>
      <c r="F13" s="223"/>
      <c r="G13" s="202"/>
      <c r="H13" s="202"/>
      <c r="I13" s="202"/>
      <c r="J13" s="202">
        <v>25.4</v>
      </c>
      <c r="K13" s="217"/>
      <c r="L13" s="202"/>
      <c r="M13" s="218"/>
    </row>
    <row r="14" spans="1:13" s="175" customFormat="1" ht="25.5" customHeight="1">
      <c r="A14" s="204"/>
      <c r="B14" s="248" t="s">
        <v>12</v>
      </c>
      <c r="C14" s="248"/>
      <c r="D14" s="248"/>
      <c r="E14" s="202"/>
      <c r="F14" s="202"/>
      <c r="G14" s="202"/>
      <c r="H14" s="202"/>
      <c r="I14" s="202"/>
      <c r="J14" s="202">
        <v>64.7</v>
      </c>
      <c r="K14" s="202"/>
      <c r="L14" s="202"/>
      <c r="M14" s="202"/>
    </row>
    <row r="15" spans="1:13" s="196" customFormat="1" ht="30.75" customHeight="1">
      <c r="A15" s="168" t="s">
        <v>4</v>
      </c>
      <c r="B15" s="205">
        <v>100</v>
      </c>
      <c r="C15" s="205">
        <v>100</v>
      </c>
      <c r="D15" s="205">
        <v>100</v>
      </c>
      <c r="E15" s="216"/>
      <c r="F15" s="216">
        <f>SUM(F16:F23)</f>
        <v>100</v>
      </c>
      <c r="G15" s="216">
        <f>SUM(G16:G23)</f>
        <v>100</v>
      </c>
      <c r="H15" s="216">
        <f>SUM(H16:H23)</f>
        <v>100</v>
      </c>
      <c r="I15" s="195"/>
      <c r="J15" s="195">
        <v>8.4</v>
      </c>
      <c r="K15" s="195"/>
      <c r="L15" s="195"/>
      <c r="M15" s="195"/>
    </row>
    <row r="16" spans="1:13" s="171" customFormat="1" ht="30.75" customHeight="1">
      <c r="A16" s="171" t="s">
        <v>115</v>
      </c>
      <c r="B16" s="224">
        <f>B6*100/$B$5</f>
        <v>2.257803041228122</v>
      </c>
      <c r="C16" s="192">
        <f>C6*100/$C$5</f>
        <v>2.2334646041075925</v>
      </c>
      <c r="D16" s="224">
        <f aca="true" t="shared" si="0" ref="D16:D23">D6*100/$D$5</f>
        <v>2.286996578032352</v>
      </c>
      <c r="E16" s="221"/>
      <c r="F16" s="221">
        <v>2.3</v>
      </c>
      <c r="G16" s="221">
        <v>2.2</v>
      </c>
      <c r="H16" s="221">
        <v>2.3</v>
      </c>
      <c r="I16" s="221"/>
      <c r="J16" s="225">
        <f>SUM(J11:J15)</f>
        <v>198.50000000000003</v>
      </c>
      <c r="K16" s="215"/>
      <c r="L16" s="198"/>
      <c r="M16" s="198"/>
    </row>
    <row r="17" spans="1:13" s="171" customFormat="1" ht="30.75" customHeight="1">
      <c r="A17" s="206" t="s">
        <v>49</v>
      </c>
      <c r="B17" s="224">
        <f>B7*100/$B$5</f>
        <v>0.354056464156668</v>
      </c>
      <c r="C17" s="192">
        <f>C7*100/$C$5</f>
        <v>0.11893489463031921</v>
      </c>
      <c r="D17" s="224">
        <f t="shared" si="0"/>
        <v>0.6360216071047837</v>
      </c>
      <c r="E17" s="221"/>
      <c r="F17" s="221">
        <v>0.4</v>
      </c>
      <c r="G17" s="221">
        <v>0.1</v>
      </c>
      <c r="H17" s="221">
        <v>0.6</v>
      </c>
      <c r="I17" s="221"/>
      <c r="J17" s="198"/>
      <c r="K17" s="215"/>
      <c r="L17" s="198"/>
      <c r="M17" s="198"/>
    </row>
    <row r="18" spans="1:13" s="171" customFormat="1" ht="30.75" customHeight="1">
      <c r="A18" s="207" t="s">
        <v>43</v>
      </c>
      <c r="B18" s="224">
        <f aca="true" t="shared" si="1" ref="B18:B23">B8*100/$B$5</f>
        <v>2.133429574342018</v>
      </c>
      <c r="C18" s="192">
        <f aca="true" t="shared" si="2" ref="C18:C23">C8*100/$C$5</f>
        <v>1.9365459366888627</v>
      </c>
      <c r="D18" s="224">
        <f t="shared" si="0"/>
        <v>2.3695385929524764</v>
      </c>
      <c r="E18" s="215"/>
      <c r="F18" s="215">
        <v>2.1</v>
      </c>
      <c r="G18" s="218">
        <v>1.9</v>
      </c>
      <c r="H18" s="215">
        <v>2.4</v>
      </c>
      <c r="I18" s="218"/>
      <c r="J18" s="198"/>
      <c r="K18" s="215"/>
      <c r="L18" s="198"/>
      <c r="M18" s="198"/>
    </row>
    <row r="19" spans="1:13" s="171" customFormat="1" ht="30.75" customHeight="1">
      <c r="A19" s="206" t="s">
        <v>44</v>
      </c>
      <c r="B19" s="224">
        <f t="shared" si="1"/>
        <v>10.334593657440296</v>
      </c>
      <c r="C19" s="192">
        <f t="shared" si="2"/>
        <v>9.909410404506255</v>
      </c>
      <c r="D19" s="224">
        <f t="shared" si="0"/>
        <v>10.844486718014036</v>
      </c>
      <c r="E19" s="215"/>
      <c r="F19" s="215">
        <v>10.3</v>
      </c>
      <c r="G19" s="218">
        <v>9.9</v>
      </c>
      <c r="H19" s="215">
        <v>10.8</v>
      </c>
      <c r="I19" s="218"/>
      <c r="J19" s="198"/>
      <c r="K19" s="215"/>
      <c r="L19" s="198">
        <v>8.4</v>
      </c>
      <c r="M19" s="198"/>
    </row>
    <row r="20" spans="1:13" s="171" customFormat="1" ht="30.75" customHeight="1">
      <c r="A20" s="206" t="s">
        <v>45</v>
      </c>
      <c r="B20" s="224">
        <f t="shared" si="1"/>
        <v>15.537372677802244</v>
      </c>
      <c r="C20" s="192">
        <f t="shared" si="2"/>
        <v>16.929437917771576</v>
      </c>
      <c r="D20" s="224">
        <f t="shared" si="0"/>
        <v>13.86796448538598</v>
      </c>
      <c r="E20" s="215"/>
      <c r="F20" s="215">
        <v>15.5</v>
      </c>
      <c r="G20" s="215">
        <v>16.9</v>
      </c>
      <c r="H20" s="215">
        <v>13.9</v>
      </c>
      <c r="I20" s="215"/>
      <c r="J20" s="198"/>
      <c r="K20" s="215"/>
      <c r="L20" s="198">
        <v>7.6</v>
      </c>
      <c r="M20" s="198"/>
    </row>
    <row r="21" spans="1:13" s="175" customFormat="1" ht="30.75" customHeight="1">
      <c r="A21" s="206" t="s">
        <v>46</v>
      </c>
      <c r="B21" s="224">
        <f t="shared" si="1"/>
        <v>9.914649846089818</v>
      </c>
      <c r="C21" s="192">
        <f t="shared" si="2"/>
        <v>8.06364292988201</v>
      </c>
      <c r="D21" s="224">
        <f t="shared" si="0"/>
        <v>12.134429135103048</v>
      </c>
      <c r="E21" s="226"/>
      <c r="F21" s="226">
        <v>9.9</v>
      </c>
      <c r="G21" s="226">
        <v>8.1</v>
      </c>
      <c r="H21" s="226">
        <v>12.1</v>
      </c>
      <c r="I21" s="226"/>
      <c r="J21" s="202"/>
      <c r="K21" s="215"/>
      <c r="L21" s="202">
        <v>9.5</v>
      </c>
      <c r="M21" s="202"/>
    </row>
    <row r="22" spans="1:13" s="175" customFormat="1" ht="30.75" customHeight="1">
      <c r="A22" s="206" t="s">
        <v>47</v>
      </c>
      <c r="B22" s="224">
        <f t="shared" si="1"/>
        <v>42.910850168899124</v>
      </c>
      <c r="C22" s="192">
        <v>46.4</v>
      </c>
      <c r="D22" s="224">
        <f t="shared" si="0"/>
        <v>38.8040332952108</v>
      </c>
      <c r="E22" s="226"/>
      <c r="F22" s="226">
        <v>42.9</v>
      </c>
      <c r="G22" s="235">
        <v>46.4</v>
      </c>
      <c r="H22" s="219">
        <v>38.8</v>
      </c>
      <c r="I22" s="211"/>
      <c r="J22" s="202"/>
      <c r="K22" s="215"/>
      <c r="L22" s="202">
        <v>57.1</v>
      </c>
      <c r="M22" s="202"/>
    </row>
    <row r="23" spans="1:13" s="175" customFormat="1" ht="30.75" customHeight="1">
      <c r="A23" s="208" t="s">
        <v>48</v>
      </c>
      <c r="B23" s="227">
        <f t="shared" si="1"/>
        <v>16.557269621206625</v>
      </c>
      <c r="C23" s="228">
        <f t="shared" si="2"/>
        <v>14.473018879000334</v>
      </c>
      <c r="D23" s="227">
        <f t="shared" si="0"/>
        <v>19.05676832585462</v>
      </c>
      <c r="E23" s="226"/>
      <c r="F23" s="226">
        <v>16.6</v>
      </c>
      <c r="G23" s="219">
        <v>14.5</v>
      </c>
      <c r="H23" s="219">
        <v>19.1</v>
      </c>
      <c r="I23" s="211"/>
      <c r="J23" s="202"/>
      <c r="K23" s="215"/>
      <c r="L23" s="202">
        <v>12.3</v>
      </c>
      <c r="M23" s="202"/>
    </row>
    <row r="24" spans="1:13" s="175" customFormat="1" ht="24.75">
      <c r="A24" s="209" t="s">
        <v>116</v>
      </c>
      <c r="E24" s="202"/>
      <c r="F24" s="202"/>
      <c r="G24" s="202"/>
      <c r="H24" s="202"/>
      <c r="I24" s="202"/>
      <c r="J24" s="202"/>
      <c r="K24" s="202"/>
      <c r="L24" s="202">
        <f>SUM(L16:L23)</f>
        <v>94.89999999999999</v>
      </c>
      <c r="M24" s="202"/>
    </row>
    <row r="25" ht="24">
      <c r="A25" s="186" t="s">
        <v>85</v>
      </c>
    </row>
  </sheetData>
  <sheetProtection/>
  <mergeCells count="2">
    <mergeCell ref="B4:D4"/>
    <mergeCell ref="B14:D14"/>
  </mergeCells>
  <printOptions/>
  <pageMargins left="0.9448818897637796" right="0.7480314960629921" top="0.984251968503937" bottom="0.6692913385826772" header="0.5118110236220472" footer="0.5118110236220472"/>
  <pageSetup horizontalDpi="600" verticalDpi="600" orientation="portrait" paperSize="9" r:id="rId3"/>
  <headerFooter alignWithMargins="0">
    <oddHeader>&amp;C&amp;"TH SarabunPSK,ธรรมดา"29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2024-05-28T04:38:11Z</cp:lastPrinted>
  <dcterms:created xsi:type="dcterms:W3CDTF">2002-10-04T04:22:30Z</dcterms:created>
  <dcterms:modified xsi:type="dcterms:W3CDTF">2024-07-09T02:24:55Z</dcterms:modified>
  <cp:category/>
  <cp:version/>
  <cp:contentType/>
  <cp:contentStatus/>
</cp:coreProperties>
</file>