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8.3" sheetId="1" r:id="rId1"/>
  </sheets>
  <definedNames>
    <definedName name="_xlnm.Print_Area" localSheetId="0">'T-18.3'!$A$1:$V$25</definedName>
  </definedNames>
  <calcPr calcId="125725"/>
</workbook>
</file>

<file path=xl/calcChain.xml><?xml version="1.0" encoding="utf-8"?>
<calcChain xmlns="http://schemas.openxmlformats.org/spreadsheetml/2006/main">
  <c r="E11" i="1"/>
  <c r="G12"/>
  <c r="G11" s="1"/>
  <c r="I12"/>
  <c r="I11" s="1"/>
  <c r="K12"/>
  <c r="K11" s="1"/>
  <c r="M12"/>
  <c r="M11" s="1"/>
  <c r="O12"/>
  <c r="O11" s="1"/>
  <c r="Q12"/>
  <c r="Q11" s="1"/>
  <c r="G15"/>
  <c r="I15"/>
  <c r="K15"/>
  <c r="M15"/>
  <c r="O15"/>
  <c r="Q15"/>
  <c r="G16"/>
  <c r="I16"/>
  <c r="K16"/>
  <c r="M16"/>
  <c r="O16"/>
  <c r="Q16"/>
  <c r="G17"/>
  <c r="I17"/>
  <c r="K17"/>
  <c r="M17"/>
  <c r="O17"/>
  <c r="Q17"/>
  <c r="G20"/>
  <c r="I20"/>
  <c r="K20"/>
  <c r="M20"/>
  <c r="O20"/>
  <c r="Q20"/>
</calcChain>
</file>

<file path=xl/sharedStrings.xml><?xml version="1.0" encoding="utf-8"?>
<sst xmlns="http://schemas.openxmlformats.org/spreadsheetml/2006/main" count="82" uniqueCount="50">
  <si>
    <t>Government Saving Bank, Regional Office No. 13, Nakhon Ratchasima Province</t>
  </si>
  <si>
    <t xml:space="preserve"> Source:</t>
  </si>
  <si>
    <t>ธนาคารออมสิน ภาค 13 จังหวัดนครราชสีมา</t>
  </si>
  <si>
    <t xml:space="preserve">     ที่มา:</t>
  </si>
  <si>
    <t xml:space="preserve"> Wang Sombun</t>
  </si>
  <si>
    <t>วังสมบูรณ์</t>
  </si>
  <si>
    <t xml:space="preserve"> Khok Sung</t>
  </si>
  <si>
    <t xml:space="preserve">         -</t>
  </si>
  <si>
    <t xml:space="preserve">           -</t>
  </si>
  <si>
    <t xml:space="preserve">            -</t>
  </si>
  <si>
    <t>-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</si>
  <si>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</si>
  <si>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</si>
  <si>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</si>
  <si>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</si>
  <si>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</si>
  <si>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</si>
  <si>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</si>
  <si>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</si>
  <si>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</si>
  <si>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</si>
  <si>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</si>
  <si>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</si>
  <si>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</si>
  <si>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</si>
  <si>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</si>
  <si>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</si>
  <si>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</si>
  <si>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at the end of the year</t>
  </si>
  <si>
    <t>branches</t>
  </si>
  <si>
    <t>Deposit outstandings</t>
  </si>
  <si>
    <t>Withdrawal</t>
  </si>
  <si>
    <t>Deposit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</si>
  <si>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</si>
  <si>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</si>
  <si>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</si>
  <si>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</si>
  <si>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</si>
  <si>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</si>
  <si>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</si>
  <si>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</si>
  <si>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</si>
  <si>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</si>
  <si>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</si>
  <si>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</si>
  <si>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</si>
  <si>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2015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</si>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</sst>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\ \ \ \ ;\-#\ ;##0\ ;_-@_-\ \ \ "/>
    <numFmt numFmtId="188" formatCode="???,???"/>
    <numFmt numFmtId="189" formatCode="?,???,???"/>
    <numFmt numFmtId="190" formatCode="??,???,???"/>
    <numFmt numFmtId="191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2" fillId="0" borderId="0" xfId="0" applyFont="1"/>
    <xf numFmtId="188" fontId="2" fillId="0" borderId="4" xfId="1" applyNumberFormat="1" applyFont="1" applyBorder="1" applyAlignment="1">
      <alignment horizontal="center"/>
    </xf>
    <xf numFmtId="188" fontId="2" fillId="0" borderId="5" xfId="1" applyNumberFormat="1" applyFont="1" applyBorder="1" applyAlignment="1">
      <alignment horizontal="center"/>
    </xf>
    <xf numFmtId="189" fontId="2" fillId="0" borderId="4" xfId="1" applyNumberFormat="1" applyFont="1" applyBorder="1" applyAlignment="1">
      <alignment horizontal="center"/>
    </xf>
    <xf numFmtId="189" fontId="2" fillId="0" borderId="5" xfId="1" applyNumberFormat="1" applyFont="1" applyBorder="1" applyAlignment="1">
      <alignment horizontal="center"/>
    </xf>
    <xf numFmtId="190" fontId="2" fillId="0" borderId="4" xfId="1" applyNumberFormat="1" applyFont="1" applyBorder="1" applyAlignment="1">
      <alignment horizontal="center"/>
    </xf>
    <xf numFmtId="190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0" fontId="1" fillId="0" borderId="4" xfId="0" applyFont="1" applyBorder="1"/>
    <xf numFmtId="0" fontId="4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88" fontId="6" fillId="0" borderId="4" xfId="1" applyNumberFormat="1" applyFont="1" applyBorder="1" applyAlignment="1">
      <alignment horizontal="center"/>
    </xf>
    <xf numFmtId="188" fontId="6" fillId="0" borderId="5" xfId="1" applyNumberFormat="1" applyFont="1" applyBorder="1" applyAlignment="1">
      <alignment horizontal="center"/>
    </xf>
    <xf numFmtId="189" fontId="6" fillId="0" borderId="4" xfId="1" applyNumberFormat="1" applyFont="1" applyBorder="1" applyAlignment="1">
      <alignment horizontal="center"/>
    </xf>
    <xf numFmtId="189" fontId="6" fillId="0" borderId="5" xfId="1" applyNumberFormat="1" applyFont="1" applyBorder="1" applyAlignment="1">
      <alignment horizontal="center"/>
    </xf>
    <xf numFmtId="190" fontId="6" fillId="0" borderId="4" xfId="1" applyNumberFormat="1" applyFont="1" applyBorder="1" applyAlignment="1">
      <alignment horizontal="center"/>
    </xf>
    <xf numFmtId="190" fontId="6" fillId="0" borderId="5" xfId="1" applyNumberFormat="1" applyFont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91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24"/>
  <sheetViews>
    <sheetView showGridLines="0" tabSelected="1" topLeftCell="A11" zoomScaleNormal="100" workbookViewId="0">
      <selection activeCell="V16" sqref="V16"/>
    </sheetView>
  </sheetViews>
  <sheetFormatPr defaultRowHeight="18.75"/>
  <cols>
    <col min="1" max="1" width="1.7109375" style="1" customWidth="1"/>
    <col min="2" max="2" width="6" style="1" customWidth="1"/>
    <col min="3" max="3" width="4.42578125" style="1" customWidth="1"/>
    <col min="4" max="4" width="10" style="1" customWidth="1"/>
    <col min="5" max="5" width="9.7109375" style="1" customWidth="1"/>
    <col min="6" max="6" width="1.7109375" style="1" customWidth="1"/>
    <col min="7" max="7" width="9.7109375" style="1" customWidth="1"/>
    <col min="8" max="8" width="1.7109375" style="1" customWidth="1"/>
    <col min="9" max="9" width="9.7109375" style="1" customWidth="1"/>
    <col min="10" max="10" width="1.7109375" style="1" customWidth="1"/>
    <col min="11" max="11" width="17.7109375" style="1" customWidth="1"/>
    <col min="12" max="12" width="1.7109375" style="1" customWidth="1"/>
    <col min="13" max="13" width="10.7109375" style="1" customWidth="1"/>
    <col min="14" max="14" width="1.7109375" style="1" customWidth="1"/>
    <col min="15" max="15" width="11.7109375" style="1" customWidth="1"/>
    <col min="16" max="16" width="1.7109375" style="1" customWidth="1"/>
    <col min="17" max="17" width="16.7109375" style="1" customWidth="1"/>
    <col min="18" max="18" width="1.7109375" style="1" customWidth="1"/>
    <col min="19" max="19" width="1.42578125" style="1" customWidth="1"/>
    <col min="20" max="20" width="23.42578125" style="1" customWidth="1"/>
    <col min="21" max="21" width="2.28515625" style="2" customWidth="1"/>
    <col min="22" max="22" width="5.42578125" style="1" customWidth="1"/>
    <col min="23" max="16384" width="9.140625" style="1"/>
  </cols>
  <sheetData>
    <row r="1" spans="1:21" s="73" customFormat="1">
      <c r="B1" s="75" t="s">
        <v>49</v>
      </c>
      <c r="C1" s="72">
        <v>18.3</v>
      </c>
      <c r="D1" s="75" t="s">
        <v>48</v>
      </c>
      <c r="U1" s="74"/>
    </row>
    <row r="2" spans="1:21" s="30" customFormat="1">
      <c r="B2" s="73" t="s">
        <v>47</v>
      </c>
      <c r="C2" s="72">
        <v>18.3</v>
      </c>
      <c r="D2" s="71" t="s">
        <v>46</v>
      </c>
    </row>
    <row r="3" spans="1:21" s="68" customFormat="1" ht="21" customHeight="1">
      <c r="D3" s="70"/>
      <c r="E3" s="4"/>
      <c r="F3" s="4"/>
      <c r="S3" s="69" t="s">
        <v>45</v>
      </c>
      <c r="T3" s="69"/>
    </row>
    <row r="4" spans="1:21" s="64" customFormat="1" ht="3" customHeight="1">
      <c r="A4" s="65"/>
      <c r="B4" s="65"/>
      <c r="C4" s="65"/>
      <c r="D4" s="25"/>
      <c r="E4" s="65"/>
      <c r="F4" s="65"/>
      <c r="G4" s="67"/>
      <c r="H4" s="67"/>
      <c r="I4" s="67"/>
      <c r="J4" s="67"/>
      <c r="K4" s="67"/>
      <c r="L4" s="67"/>
      <c r="M4" s="67"/>
      <c r="N4" s="67"/>
      <c r="O4" s="67"/>
      <c r="P4" s="65"/>
      <c r="Q4" s="65" t="s">
        <v>44</v>
      </c>
      <c r="R4" s="65"/>
      <c r="S4" s="66"/>
      <c r="T4" s="66"/>
      <c r="U4" s="65"/>
    </row>
    <row r="5" spans="1:21" s="14" customFormat="1" ht="22.5" customHeight="1">
      <c r="A5" s="58"/>
      <c r="B5" s="58"/>
      <c r="C5" s="58"/>
      <c r="D5" s="63"/>
      <c r="E5" s="45"/>
      <c r="F5" s="44"/>
      <c r="G5" s="62" t="s">
        <v>43</v>
      </c>
      <c r="H5" s="61"/>
      <c r="I5" s="61"/>
      <c r="J5" s="61"/>
      <c r="K5" s="61"/>
      <c r="L5" s="60"/>
      <c r="M5" s="62" t="s">
        <v>42</v>
      </c>
      <c r="N5" s="61"/>
      <c r="O5" s="61"/>
      <c r="P5" s="61"/>
      <c r="Q5" s="61"/>
      <c r="R5" s="60"/>
      <c r="S5" s="59"/>
      <c r="T5" s="58"/>
      <c r="U5" s="42"/>
    </row>
    <row r="6" spans="1:21" s="14" customFormat="1" ht="22.5" customHeight="1">
      <c r="A6" s="42"/>
      <c r="B6" s="42"/>
      <c r="C6" s="42"/>
      <c r="D6" s="46"/>
      <c r="E6" s="53" t="s">
        <v>41</v>
      </c>
      <c r="F6" s="52"/>
      <c r="G6" s="45"/>
      <c r="H6" s="44"/>
      <c r="I6" s="45"/>
      <c r="J6" s="44"/>
      <c r="K6" s="45" t="s">
        <v>40</v>
      </c>
      <c r="L6" s="44"/>
      <c r="M6" s="57"/>
      <c r="N6" s="43"/>
      <c r="O6" s="53"/>
      <c r="P6" s="52"/>
      <c r="Q6" s="45" t="s">
        <v>40</v>
      </c>
      <c r="R6" s="44"/>
      <c r="S6" s="43"/>
      <c r="T6" s="42"/>
      <c r="U6" s="42"/>
    </row>
    <row r="7" spans="1:21" s="14" customFormat="1" ht="22.5" customHeight="1">
      <c r="A7" s="56" t="s">
        <v>39</v>
      </c>
      <c r="B7" s="56"/>
      <c r="C7" s="56"/>
      <c r="D7" s="55"/>
      <c r="E7" s="53" t="s">
        <v>38</v>
      </c>
      <c r="F7" s="52"/>
      <c r="G7" s="53" t="s">
        <v>37</v>
      </c>
      <c r="H7" s="52"/>
      <c r="I7" s="53" t="s">
        <v>36</v>
      </c>
      <c r="J7" s="52"/>
      <c r="K7" s="53" t="s">
        <v>35</v>
      </c>
      <c r="L7" s="52"/>
      <c r="M7" s="43" t="s">
        <v>37</v>
      </c>
      <c r="N7" s="43"/>
      <c r="O7" s="53" t="s">
        <v>36</v>
      </c>
      <c r="P7" s="54"/>
      <c r="Q7" s="53" t="s">
        <v>35</v>
      </c>
      <c r="R7" s="52"/>
      <c r="S7" s="43"/>
      <c r="T7" s="43" t="s">
        <v>34</v>
      </c>
      <c r="U7" s="42"/>
    </row>
    <row r="8" spans="1:21" s="14" customFormat="1" ht="21" customHeight="1">
      <c r="A8" s="42"/>
      <c r="B8" s="42"/>
      <c r="C8" s="42"/>
      <c r="D8" s="46"/>
      <c r="E8" s="53" t="s">
        <v>33</v>
      </c>
      <c r="F8" s="52"/>
      <c r="G8" s="53" t="s">
        <v>32</v>
      </c>
      <c r="H8" s="52"/>
      <c r="I8" s="53" t="s">
        <v>31</v>
      </c>
      <c r="J8" s="52"/>
      <c r="K8" s="53" t="s">
        <v>30</v>
      </c>
      <c r="L8" s="52"/>
      <c r="M8" s="43" t="s">
        <v>32</v>
      </c>
      <c r="N8" s="43"/>
      <c r="O8" s="53" t="s">
        <v>31</v>
      </c>
      <c r="P8" s="52"/>
      <c r="Q8" s="53" t="s">
        <v>30</v>
      </c>
      <c r="R8" s="52"/>
      <c r="S8" s="43"/>
      <c r="T8" s="42"/>
      <c r="U8" s="42"/>
    </row>
    <row r="9" spans="1:21" s="14" customFormat="1" ht="21" customHeight="1">
      <c r="A9" s="47"/>
      <c r="B9" s="47"/>
      <c r="C9" s="47"/>
      <c r="D9" s="51"/>
      <c r="E9" s="50" t="s">
        <v>29</v>
      </c>
      <c r="F9" s="49"/>
      <c r="G9" s="50"/>
      <c r="H9" s="49"/>
      <c r="I9" s="50"/>
      <c r="J9" s="49"/>
      <c r="K9" s="50" t="s">
        <v>28</v>
      </c>
      <c r="L9" s="49"/>
      <c r="M9" s="48"/>
      <c r="N9" s="48"/>
      <c r="O9" s="50"/>
      <c r="P9" s="49"/>
      <c r="Q9" s="50" t="s">
        <v>28</v>
      </c>
      <c r="R9" s="49"/>
      <c r="S9" s="48"/>
      <c r="T9" s="47"/>
      <c r="U9" s="42"/>
    </row>
    <row r="10" spans="1:21" s="14" customFormat="1" ht="3" customHeight="1">
      <c r="A10" s="42"/>
      <c r="B10" s="42"/>
      <c r="C10" s="42"/>
      <c r="D10" s="46"/>
      <c r="E10" s="45"/>
      <c r="F10" s="44"/>
      <c r="G10" s="45"/>
      <c r="H10" s="44"/>
      <c r="I10" s="45"/>
      <c r="J10" s="44"/>
      <c r="K10" s="45"/>
      <c r="L10" s="44"/>
      <c r="M10" s="45"/>
      <c r="N10" s="44"/>
      <c r="O10" s="45"/>
      <c r="P10" s="44"/>
      <c r="Q10" s="45"/>
      <c r="R10" s="44"/>
      <c r="S10" s="43"/>
      <c r="T10" s="42"/>
      <c r="U10" s="42"/>
    </row>
    <row r="11" spans="1:21" s="29" customFormat="1" ht="22.5" customHeight="1">
      <c r="A11" s="41" t="s">
        <v>27</v>
      </c>
      <c r="B11" s="41"/>
      <c r="C11" s="41"/>
      <c r="D11" s="40"/>
      <c r="E11" s="39">
        <f>SUM(E12:E20)</f>
        <v>6</v>
      </c>
      <c r="F11" s="38"/>
      <c r="G11" s="37">
        <f>SUM(G12:G20)</f>
        <v>11649052.46549</v>
      </c>
      <c r="H11" s="36"/>
      <c r="I11" s="37">
        <f>SUM(I12:I20)</f>
        <v>11335178.770989999</v>
      </c>
      <c r="J11" s="36"/>
      <c r="K11" s="35">
        <f>SUM(K12:K20)</f>
        <v>2998910.4033599999</v>
      </c>
      <c r="L11" s="34"/>
      <c r="M11" s="33">
        <f>SUM(M12:M20)</f>
        <v>180796.10455000002</v>
      </c>
      <c r="N11" s="32"/>
      <c r="O11" s="33">
        <f>SUM(O12:O20)</f>
        <v>171889.35253999999</v>
      </c>
      <c r="P11" s="32"/>
      <c r="Q11" s="33">
        <f>SUM(Q12:Q20)</f>
        <v>328227.74589999998</v>
      </c>
      <c r="R11" s="32"/>
      <c r="S11" s="30"/>
      <c r="T11" s="31" t="s">
        <v>26</v>
      </c>
      <c r="U11" s="30"/>
    </row>
    <row r="12" spans="1:21" s="24" customFormat="1" ht="27" customHeight="1">
      <c r="A12" s="28"/>
      <c r="B12" s="14" t="s">
        <v>25</v>
      </c>
      <c r="C12" s="28"/>
      <c r="D12" s="26"/>
      <c r="E12" s="22">
        <v>1</v>
      </c>
      <c r="F12" s="21"/>
      <c r="G12" s="20">
        <f>2867067603.23/1000</f>
        <v>2867067.60323</v>
      </c>
      <c r="H12" s="19"/>
      <c r="I12" s="20">
        <f>2814006985.37/1000</f>
        <v>2814006.9853699999</v>
      </c>
      <c r="J12" s="19"/>
      <c r="K12" s="18">
        <f>673161320.78/1000</f>
        <v>673161.32077999995</v>
      </c>
      <c r="L12" s="17"/>
      <c r="M12" s="16">
        <f>83987918.65/1000</f>
        <v>83987.918650000007</v>
      </c>
      <c r="N12" s="15"/>
      <c r="O12" s="16">
        <f>55490411.73/1000</f>
        <v>55490.41173</v>
      </c>
      <c r="P12" s="15"/>
      <c r="Q12" s="16">
        <f>169071144.52/1000</f>
        <v>169071.14452</v>
      </c>
      <c r="R12" s="15"/>
      <c r="S12" s="25"/>
      <c r="T12" s="14" t="s">
        <v>24</v>
      </c>
      <c r="U12" s="25"/>
    </row>
    <row r="13" spans="1:21" s="24" customFormat="1" ht="27" customHeight="1">
      <c r="A13" s="28"/>
      <c r="B13" s="14" t="s">
        <v>23</v>
      </c>
      <c r="C13" s="28"/>
      <c r="D13" s="26"/>
      <c r="E13" s="22" t="s">
        <v>10</v>
      </c>
      <c r="F13" s="21"/>
      <c r="G13" s="20" t="s">
        <v>9</v>
      </c>
      <c r="H13" s="19"/>
      <c r="I13" s="20" t="s">
        <v>9</v>
      </c>
      <c r="J13" s="19"/>
      <c r="K13" s="18" t="s">
        <v>8</v>
      </c>
      <c r="L13" s="17"/>
      <c r="M13" s="16" t="s">
        <v>7</v>
      </c>
      <c r="N13" s="15"/>
      <c r="O13" s="16" t="s">
        <v>7</v>
      </c>
      <c r="P13" s="15"/>
      <c r="Q13" s="16" t="s">
        <v>7</v>
      </c>
      <c r="R13" s="15"/>
      <c r="S13" s="25"/>
      <c r="T13" s="14" t="s">
        <v>22</v>
      </c>
      <c r="U13" s="25"/>
    </row>
    <row r="14" spans="1:21" s="24" customFormat="1" ht="27" customHeight="1">
      <c r="A14" s="28"/>
      <c r="B14" s="14" t="s">
        <v>21</v>
      </c>
      <c r="C14" s="28"/>
      <c r="D14" s="26"/>
      <c r="E14" s="22" t="s">
        <v>10</v>
      </c>
      <c r="F14" s="21"/>
      <c r="G14" s="20" t="s">
        <v>9</v>
      </c>
      <c r="H14" s="19"/>
      <c r="I14" s="20" t="s">
        <v>9</v>
      </c>
      <c r="J14" s="19"/>
      <c r="K14" s="18" t="s">
        <v>8</v>
      </c>
      <c r="L14" s="17"/>
      <c r="M14" s="16" t="s">
        <v>7</v>
      </c>
      <c r="N14" s="15"/>
      <c r="O14" s="16" t="s">
        <v>7</v>
      </c>
      <c r="P14" s="15"/>
      <c r="Q14" s="16" t="s">
        <v>7</v>
      </c>
      <c r="R14" s="15"/>
      <c r="S14" s="25"/>
      <c r="T14" s="14" t="s">
        <v>20</v>
      </c>
      <c r="U14" s="25"/>
    </row>
    <row r="15" spans="1:21" s="24" customFormat="1" ht="27" customHeight="1">
      <c r="A15" s="27"/>
      <c r="B15" s="14" t="s">
        <v>19</v>
      </c>
      <c r="C15" s="27"/>
      <c r="D15" s="26"/>
      <c r="E15" s="22">
        <v>1</v>
      </c>
      <c r="F15" s="21"/>
      <c r="G15" s="20">
        <f>1903585932.1/1000</f>
        <v>1903585.9320999999</v>
      </c>
      <c r="H15" s="19"/>
      <c r="I15" s="20">
        <f>1895479522.33/1000</f>
        <v>1895479.5223299998</v>
      </c>
      <c r="J15" s="19"/>
      <c r="K15" s="18">
        <f>411908689.75/1000</f>
        <v>411908.68975000002</v>
      </c>
      <c r="L15" s="17"/>
      <c r="M15" s="16">
        <f>35125359.46/1000</f>
        <v>35125.35946</v>
      </c>
      <c r="N15" s="15"/>
      <c r="O15" s="16">
        <f>28126586.78/1000</f>
        <v>28126.586780000001</v>
      </c>
      <c r="P15" s="15"/>
      <c r="Q15" s="16">
        <f>32257713.59/1000</f>
        <v>32257.713589999999</v>
      </c>
      <c r="R15" s="15"/>
      <c r="S15" s="25"/>
      <c r="T15" s="14" t="s">
        <v>18</v>
      </c>
      <c r="U15" s="25"/>
    </row>
    <row r="16" spans="1:21" ht="27" customHeight="1">
      <c r="A16" s="2"/>
      <c r="B16" s="14" t="s">
        <v>17</v>
      </c>
      <c r="C16" s="2"/>
      <c r="D16" s="23"/>
      <c r="E16" s="22">
        <v>1</v>
      </c>
      <c r="F16" s="21"/>
      <c r="G16" s="20">
        <f>2045809071.9/1000</f>
        <v>2045809.0719000001</v>
      </c>
      <c r="H16" s="19"/>
      <c r="I16" s="20">
        <f>1968982491.23/1000</f>
        <v>1968982.49123</v>
      </c>
      <c r="J16" s="19"/>
      <c r="K16" s="18">
        <f>617990106.68/1000</f>
        <v>617990.10667999997</v>
      </c>
      <c r="L16" s="17"/>
      <c r="M16" s="16">
        <f>27531433.7/1000</f>
        <v>27531.433699999998</v>
      </c>
      <c r="N16" s="15"/>
      <c r="O16" s="16">
        <f>39319364.06/1000</f>
        <v>39319.36406</v>
      </c>
      <c r="P16" s="15"/>
      <c r="Q16" s="16">
        <f>40930865.58/1000</f>
        <v>40930.865579999998</v>
      </c>
      <c r="R16" s="15"/>
      <c r="S16" s="2"/>
      <c r="T16" s="14" t="s">
        <v>16</v>
      </c>
    </row>
    <row r="17" spans="1:21" ht="27" customHeight="1">
      <c r="A17" s="2"/>
      <c r="B17" s="14" t="s">
        <v>15</v>
      </c>
      <c r="C17" s="2"/>
      <c r="D17" s="23"/>
      <c r="E17" s="22">
        <v>2</v>
      </c>
      <c r="F17" s="21"/>
      <c r="G17" s="20">
        <f>(2539869222.96/1000)+(1306387658.98/1000)</f>
        <v>3846256.8819399998</v>
      </c>
      <c r="H17" s="19"/>
      <c r="I17" s="20">
        <f>(2361608722.45/1000)+(1307100929.23/1000)</f>
        <v>3668709.6516800001</v>
      </c>
      <c r="J17" s="19"/>
      <c r="K17" s="18">
        <f>(908001955.14/1000)+(243853478.54/1000)</f>
        <v>1151855.43368</v>
      </c>
      <c r="L17" s="17"/>
      <c r="M17" s="16">
        <f>(26476515.26/1000)+(4724380.16/1000)</f>
        <v>31200.895420000001</v>
      </c>
      <c r="N17" s="15"/>
      <c r="O17" s="16">
        <f>(40427807.31/1000)+(6308661.49/1000)</f>
        <v>46736.468800000002</v>
      </c>
      <c r="P17" s="15"/>
      <c r="Q17" s="16">
        <f>(79088364.85/1000)+(3471062.22/1000)</f>
        <v>82559.427070000005</v>
      </c>
      <c r="R17" s="15"/>
      <c r="S17" s="2"/>
      <c r="T17" s="14" t="s">
        <v>14</v>
      </c>
    </row>
    <row r="18" spans="1:21" ht="27" customHeight="1">
      <c r="A18" s="2"/>
      <c r="B18" s="14" t="s">
        <v>13</v>
      </c>
      <c r="C18" s="2"/>
      <c r="D18" s="23"/>
      <c r="E18" s="22" t="s">
        <v>10</v>
      </c>
      <c r="F18" s="21"/>
      <c r="G18" s="20" t="s">
        <v>9</v>
      </c>
      <c r="H18" s="19"/>
      <c r="I18" s="20" t="s">
        <v>9</v>
      </c>
      <c r="J18" s="19"/>
      <c r="K18" s="18" t="s">
        <v>8</v>
      </c>
      <c r="L18" s="17"/>
      <c r="M18" s="16" t="s">
        <v>7</v>
      </c>
      <c r="N18" s="15"/>
      <c r="O18" s="16" t="s">
        <v>7</v>
      </c>
      <c r="P18" s="15"/>
      <c r="Q18" s="16" t="s">
        <v>7</v>
      </c>
      <c r="R18" s="15"/>
      <c r="S18" s="2"/>
      <c r="T18" s="14" t="s">
        <v>12</v>
      </c>
    </row>
    <row r="19" spans="1:21" ht="27" customHeight="1">
      <c r="A19" s="2"/>
      <c r="B19" s="14" t="s">
        <v>11</v>
      </c>
      <c r="C19" s="2"/>
      <c r="D19" s="23"/>
      <c r="E19" s="22" t="s">
        <v>10</v>
      </c>
      <c r="F19" s="21"/>
      <c r="G19" s="20" t="s">
        <v>9</v>
      </c>
      <c r="H19" s="19"/>
      <c r="I19" s="20" t="s">
        <v>9</v>
      </c>
      <c r="J19" s="19"/>
      <c r="K19" s="18" t="s">
        <v>8</v>
      </c>
      <c r="L19" s="17"/>
      <c r="M19" s="16" t="s">
        <v>7</v>
      </c>
      <c r="N19" s="15"/>
      <c r="O19" s="16" t="s">
        <v>7</v>
      </c>
      <c r="P19" s="15"/>
      <c r="Q19" s="16" t="s">
        <v>7</v>
      </c>
      <c r="R19" s="15"/>
      <c r="S19" s="2"/>
      <c r="T19" s="14" t="s">
        <v>6</v>
      </c>
    </row>
    <row r="20" spans="1:21" ht="27" customHeight="1">
      <c r="A20" s="2"/>
      <c r="B20" s="14" t="s">
        <v>5</v>
      </c>
      <c r="C20" s="2"/>
      <c r="D20" s="23"/>
      <c r="E20" s="22">
        <v>1</v>
      </c>
      <c r="F20" s="21"/>
      <c r="G20" s="20">
        <f>986332976.32/1000</f>
        <v>986332.97632000002</v>
      </c>
      <c r="H20" s="19"/>
      <c r="I20" s="20">
        <f>988000120.38/1000</f>
        <v>988000.12037999998</v>
      </c>
      <c r="J20" s="19"/>
      <c r="K20" s="18">
        <f>143994852.47/1000</f>
        <v>143994.85247000001</v>
      </c>
      <c r="L20" s="17"/>
      <c r="M20" s="16">
        <f>2950497.32/1000</f>
        <v>2950.4973199999999</v>
      </c>
      <c r="N20" s="15"/>
      <c r="O20" s="16">
        <f>2216521.17/1000</f>
        <v>2216.52117</v>
      </c>
      <c r="P20" s="15"/>
      <c r="Q20" s="16">
        <f>3408595.14/1000</f>
        <v>3408.5951400000004</v>
      </c>
      <c r="R20" s="15"/>
      <c r="S20" s="2"/>
      <c r="T20" s="14" t="s">
        <v>4</v>
      </c>
    </row>
    <row r="21" spans="1:21" ht="3" customHeight="1">
      <c r="A21" s="6"/>
      <c r="B21" s="6"/>
      <c r="C21" s="6"/>
      <c r="D21" s="6"/>
      <c r="E21" s="8"/>
      <c r="F21" s="9"/>
      <c r="G21" s="8"/>
      <c r="H21" s="9"/>
      <c r="I21" s="13"/>
      <c r="J21" s="12"/>
      <c r="K21" s="13"/>
      <c r="L21" s="12"/>
      <c r="M21" s="11"/>
      <c r="N21" s="10"/>
      <c r="O21" s="8"/>
      <c r="P21" s="9"/>
      <c r="Q21" s="8"/>
      <c r="R21" s="7"/>
      <c r="S21" s="6"/>
      <c r="T21" s="6"/>
    </row>
    <row r="22" spans="1:21" ht="3" customHeight="1">
      <c r="A22" s="2"/>
      <c r="B22" s="2"/>
      <c r="C22" s="2"/>
      <c r="D22" s="2"/>
      <c r="E22" s="2"/>
      <c r="F22" s="2"/>
    </row>
    <row r="23" spans="1:21" s="3" customFormat="1" ht="17.25">
      <c r="B23" s="5" t="s">
        <v>3</v>
      </c>
      <c r="C23" s="3" t="s">
        <v>2</v>
      </c>
      <c r="U23" s="4"/>
    </row>
    <row r="24" spans="1:21" s="3" customFormat="1" ht="17.25">
      <c r="B24" s="5" t="s">
        <v>1</v>
      </c>
      <c r="C24" s="3" t="s">
        <v>0</v>
      </c>
      <c r="U24" s="4"/>
    </row>
  </sheetData>
  <mergeCells count="115">
    <mergeCell ref="E14:F14"/>
    <mergeCell ref="S3:T3"/>
    <mergeCell ref="S4:T4"/>
    <mergeCell ref="A11:D11"/>
    <mergeCell ref="A7:D7"/>
    <mergeCell ref="E5:F5"/>
    <mergeCell ref="E6:F6"/>
    <mergeCell ref="E7:F7"/>
    <mergeCell ref="E8:F8"/>
    <mergeCell ref="Q11:R11"/>
    <mergeCell ref="E16:F16"/>
    <mergeCell ref="E17:F17"/>
    <mergeCell ref="E18:F18"/>
    <mergeCell ref="E19:F19"/>
    <mergeCell ref="E20:F20"/>
    <mergeCell ref="E9:F9"/>
    <mergeCell ref="E11:F11"/>
    <mergeCell ref="E10:F10"/>
    <mergeCell ref="E12:F12"/>
    <mergeCell ref="E13:F13"/>
    <mergeCell ref="E21:F21"/>
    <mergeCell ref="G6:H6"/>
    <mergeCell ref="G7:H7"/>
    <mergeCell ref="G8:H8"/>
    <mergeCell ref="G9:H9"/>
    <mergeCell ref="G10:H10"/>
    <mergeCell ref="G11:H11"/>
    <mergeCell ref="G12:H12"/>
    <mergeCell ref="G13:H13"/>
    <mergeCell ref="E15:F15"/>
    <mergeCell ref="G14:H14"/>
    <mergeCell ref="G15:H15"/>
    <mergeCell ref="G16:H16"/>
    <mergeCell ref="G17:H17"/>
    <mergeCell ref="G18:H18"/>
    <mergeCell ref="G19:H19"/>
    <mergeCell ref="G20:H20"/>
    <mergeCell ref="G21:H21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M10:N10"/>
    <mergeCell ref="M11:N11"/>
    <mergeCell ref="M12:N12"/>
    <mergeCell ref="M13:N13"/>
    <mergeCell ref="M14:N14"/>
    <mergeCell ref="M15:N15"/>
    <mergeCell ref="M16:N16"/>
    <mergeCell ref="M18:N18"/>
    <mergeCell ref="M19:N19"/>
    <mergeCell ref="M20:N20"/>
    <mergeCell ref="M21:N21"/>
    <mergeCell ref="O6:P6"/>
    <mergeCell ref="O7:P7"/>
    <mergeCell ref="O8:P8"/>
    <mergeCell ref="O9:P9"/>
    <mergeCell ref="O11:P11"/>
    <mergeCell ref="O12:P12"/>
    <mergeCell ref="M17:N17"/>
    <mergeCell ref="M5:R5"/>
    <mergeCell ref="Q6:R6"/>
    <mergeCell ref="Q7:R7"/>
    <mergeCell ref="Q8:R8"/>
    <mergeCell ref="Q9:R9"/>
    <mergeCell ref="O10:P10"/>
    <mergeCell ref="Q17:R17"/>
    <mergeCell ref="O17:P17"/>
    <mergeCell ref="O18:P18"/>
    <mergeCell ref="O19:P19"/>
    <mergeCell ref="O20:P20"/>
    <mergeCell ref="Q16:R16"/>
    <mergeCell ref="O13:P13"/>
    <mergeCell ref="O14:P14"/>
    <mergeCell ref="O15:P15"/>
    <mergeCell ref="O16:P16"/>
    <mergeCell ref="O21:P21"/>
    <mergeCell ref="Q18:R18"/>
    <mergeCell ref="Q19:R19"/>
    <mergeCell ref="Q20:R20"/>
    <mergeCell ref="Q21:R21"/>
    <mergeCell ref="Q10:R10"/>
    <mergeCell ref="Q12:R12"/>
    <mergeCell ref="Q13:R13"/>
    <mergeCell ref="Q14:R14"/>
    <mergeCell ref="Q15:R15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2016-10-31T07:28:59Z</dcterms:created>
  <dcterms:modified xsi:type="dcterms:W3CDTF">2016-10-31T07:29:08Z</dcterms:modified>
</cp:coreProperties>
</file>