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T-3.8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<sst xmlns="http://schemas.openxmlformats.org/spreadsheetml/2006/main" count="76" uniqueCount="49">
  <si>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 xml:space="preserve">ตาราง    </t>
  </si>
  <si>
    <t>จำนวนครู จำแนกตามระดับการศึกษาที่ทำการสอน  เพศ  เป็นรายอำเภอ ปีการศึกษา 2550</t>
  </si>
  <si>
    <t>TABLE</t>
  </si>
  <si>
    <t>NUMBER OF TEACHERS BY LEVEL OF EDUCATION, SEX  AND DISTRICT: ACADEMIC YEAR 2007</t>
  </si>
  <si>
    <t>อำเภอ</t>
  </si>
  <si>
    <t>ระดับการศึกษาที่ทำการสอน  Level of education</t>
  </si>
  <si>
    <t>District</t>
  </si>
  <si>
    <t>รวม</t>
  </si>
  <si>
    <t>ก่อนประถมศึกษา</t>
  </si>
  <si>
    <t>ประถมศึกษา</t>
  </si>
  <si>
    <t>มัธยมศึกษา</t>
  </si>
  <si>
    <t>ไม่ได้ทำการสอน</t>
  </si>
  <si>
    <t>Total</t>
  </si>
  <si>
    <t>Pre-elementary</t>
  </si>
  <si>
    <t>Elementary</t>
  </si>
  <si>
    <t>Secondary</t>
  </si>
  <si>
    <t xml:space="preserve">No teaching </t>
  </si>
  <si>
    <t>ชาย</t>
  </si>
  <si>
    <t>หญิง</t>
  </si>
  <si>
    <t>Male</t>
  </si>
  <si>
    <t>Female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</si>
  <si>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</si>
  <si>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</si>
  <si>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</si>
  <si>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</si>
  <si>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</si>
  <si>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</si>
  <si>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>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</si>
  <si>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</si>
  <si>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</si>
  <si>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</si>
  <si>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</si>
  <si>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</si>
  <si>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</si>
  <si>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</si>
  <si>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</si>
  <si>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</si>
  <si>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</si>
  <si>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</si>
  <si>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</si>
  <si>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</si>
  <si>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</si>
  <si>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>หมายเหตุ  : (1) ไม่รวมประเภทอาชีว และอุดมศึกษา</t>
  </si>
  <si>
    <t>Note  : (1)  Excluding Vocaiional and University.</t>
  </si>
  <si>
    <t xml:space="preserve">          ที่มา:  สำนักงานเขตพื้นที่การศึกษา  _ _ _ _ _ _ _ _ _ _ _ เขต _ _ _ _</t>
  </si>
  <si>
    <t xml:space="preserve">        ที่มา  :  สำนักงานเขตพื้นที่การศึกษาจังหวัดจันทบุรี  </t>
  </si>
  <si>
    <t xml:space="preserve">Source:   Chanthaburi Educational Service Area Office </t>
  </si>
  <si>
    <t xml:space="preserve">                    สถาบันการศึกษาจังหวัดจันทบุรี</t>
  </si>
  <si>
    <t xml:space="preserve">               Chanthaburi Educational Institution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</si>
</sst>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"/>
    <numFmt numFmtId="177" formatCode="\-\ 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176" fontId="3" fillId="0" borderId="13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/>
    </xf>
    <xf numFmtId="176" fontId="3" fillId="0" borderId="16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3" customWidth="1"/>
    <col min="2" max="2" width="5.8515625" style="3" customWidth="1"/>
    <col min="3" max="3" width="4.140625" style="3" customWidth="1"/>
    <col min="4" max="4" width="7.7109375" style="3" customWidth="1"/>
    <col min="5" max="18" width="6.7109375" style="3" customWidth="1"/>
    <col min="19" max="19" width="6.8515625" style="3" customWidth="1"/>
    <col min="20" max="20" width="21.28125" style="3" customWidth="1"/>
    <col min="21" max="21" width="8.140625" style="3" customWidth="1"/>
    <col min="22" max="16384" width="9.140625" style="3" customWidth="1"/>
  </cols>
  <sheetData>
    <row r="1" spans="2:4" s="1" customFormat="1" ht="21">
      <c r="B1" s="1" t="s">
        <v>0</v>
      </c>
      <c r="C1" s="2">
        <v>3.8</v>
      </c>
      <c r="D1" s="1" t="s">
        <v>1</v>
      </c>
    </row>
    <row r="2" spans="2:4" s="1" customFormat="1" ht="21">
      <c r="B2" s="1" t="s">
        <v>2</v>
      </c>
      <c r="C2" s="2">
        <v>3.8</v>
      </c>
      <c r="D2" s="1" t="s">
        <v>3</v>
      </c>
    </row>
    <row r="3" ht="4.5" customHeight="1"/>
    <row r="4" spans="1:20" ht="21.75" customHeight="1">
      <c r="A4" s="39" t="s">
        <v>4</v>
      </c>
      <c r="B4" s="39"/>
      <c r="C4" s="39"/>
      <c r="D4" s="40"/>
      <c r="E4" s="4"/>
      <c r="F4" s="5"/>
      <c r="G4" s="6"/>
      <c r="H4" s="45" t="s">
        <v>5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28" t="s">
        <v>6</v>
      </c>
    </row>
    <row r="5" spans="1:20" ht="18.75">
      <c r="A5" s="41"/>
      <c r="B5" s="41"/>
      <c r="C5" s="41"/>
      <c r="D5" s="42"/>
      <c r="E5" s="29" t="s">
        <v>7</v>
      </c>
      <c r="F5" s="30"/>
      <c r="G5" s="31"/>
      <c r="H5" s="28" t="s">
        <v>8</v>
      </c>
      <c r="I5" s="32"/>
      <c r="J5" s="33"/>
      <c r="K5" s="28" t="s">
        <v>9</v>
      </c>
      <c r="L5" s="32"/>
      <c r="M5" s="33"/>
      <c r="N5" s="28" t="s">
        <v>10</v>
      </c>
      <c r="O5" s="32"/>
      <c r="P5" s="33"/>
      <c r="Q5" s="30" t="s">
        <v>11</v>
      </c>
      <c r="R5" s="30"/>
      <c r="S5" s="31"/>
      <c r="T5" s="29"/>
    </row>
    <row r="6" spans="1:20" ht="18.75">
      <c r="A6" s="41"/>
      <c r="B6" s="41"/>
      <c r="C6" s="41"/>
      <c r="D6" s="42"/>
      <c r="E6" s="34" t="s">
        <v>12</v>
      </c>
      <c r="F6" s="35"/>
      <c r="G6" s="36"/>
      <c r="H6" s="34" t="s">
        <v>13</v>
      </c>
      <c r="I6" s="35"/>
      <c r="J6" s="36"/>
      <c r="K6" s="34" t="s">
        <v>14</v>
      </c>
      <c r="L6" s="35"/>
      <c r="M6" s="36"/>
      <c r="N6" s="34" t="s">
        <v>15</v>
      </c>
      <c r="O6" s="35"/>
      <c r="P6" s="36"/>
      <c r="Q6" s="35" t="s">
        <v>16</v>
      </c>
      <c r="R6" s="35"/>
      <c r="S6" s="36"/>
      <c r="T6" s="29"/>
    </row>
    <row r="7" spans="1:20" ht="18.75">
      <c r="A7" s="41"/>
      <c r="B7" s="41"/>
      <c r="C7" s="41"/>
      <c r="D7" s="42"/>
      <c r="E7" s="10" t="s">
        <v>7</v>
      </c>
      <c r="F7" s="8" t="s">
        <v>17</v>
      </c>
      <c r="G7" s="8" t="s">
        <v>18</v>
      </c>
      <c r="H7" s="10" t="s">
        <v>7</v>
      </c>
      <c r="I7" s="8" t="s">
        <v>17</v>
      </c>
      <c r="J7" s="7" t="s">
        <v>18</v>
      </c>
      <c r="K7" s="10" t="s">
        <v>7</v>
      </c>
      <c r="L7" s="10" t="s">
        <v>17</v>
      </c>
      <c r="M7" s="7" t="s">
        <v>18</v>
      </c>
      <c r="N7" s="10" t="s">
        <v>7</v>
      </c>
      <c r="O7" s="10" t="s">
        <v>17</v>
      </c>
      <c r="P7" s="7" t="s">
        <v>18</v>
      </c>
      <c r="Q7" s="10" t="s">
        <v>7</v>
      </c>
      <c r="R7" s="10" t="s">
        <v>17</v>
      </c>
      <c r="S7" s="7" t="s">
        <v>18</v>
      </c>
      <c r="T7" s="11"/>
    </row>
    <row r="8" spans="1:20" ht="18.75">
      <c r="A8" s="43"/>
      <c r="B8" s="43"/>
      <c r="C8" s="43"/>
      <c r="D8" s="44"/>
      <c r="E8" s="12" t="s">
        <v>12</v>
      </c>
      <c r="F8" s="9" t="s">
        <v>19</v>
      </c>
      <c r="G8" s="9" t="s">
        <v>20</v>
      </c>
      <c r="H8" s="12" t="s">
        <v>12</v>
      </c>
      <c r="I8" s="9" t="s">
        <v>19</v>
      </c>
      <c r="J8" s="9" t="s">
        <v>20</v>
      </c>
      <c r="K8" s="12" t="s">
        <v>12</v>
      </c>
      <c r="L8" s="12" t="s">
        <v>19</v>
      </c>
      <c r="M8" s="9" t="s">
        <v>20</v>
      </c>
      <c r="N8" s="12" t="s">
        <v>12</v>
      </c>
      <c r="O8" s="12" t="s">
        <v>19</v>
      </c>
      <c r="P8" s="9" t="s">
        <v>20</v>
      </c>
      <c r="Q8" s="12" t="s">
        <v>12</v>
      </c>
      <c r="R8" s="12" t="s">
        <v>19</v>
      </c>
      <c r="S8" s="9" t="s">
        <v>20</v>
      </c>
      <c r="T8" s="13"/>
    </row>
    <row r="9" spans="1:20" s="16" customFormat="1" ht="20.25" customHeight="1">
      <c r="A9" s="37" t="s">
        <v>21</v>
      </c>
      <c r="B9" s="37"/>
      <c r="C9" s="37"/>
      <c r="D9" s="38"/>
      <c r="E9" s="14">
        <f aca="true" t="shared" si="0" ref="E9:G19">SUM(H9,K9,N9,Q9)</f>
        <v>4543</v>
      </c>
      <c r="F9" s="14">
        <f t="shared" si="0"/>
        <v>1298</v>
      </c>
      <c r="G9" s="14">
        <f t="shared" si="0"/>
        <v>3245</v>
      </c>
      <c r="H9" s="14">
        <f>SUM(H10:H19)</f>
        <v>580</v>
      </c>
      <c r="I9" s="14">
        <f aca="true" t="shared" si="1" ref="I9:S9">SUM(I10:I19)</f>
        <v>32</v>
      </c>
      <c r="J9" s="14">
        <f t="shared" si="1"/>
        <v>548</v>
      </c>
      <c r="K9" s="14">
        <f t="shared" si="1"/>
        <v>2443</v>
      </c>
      <c r="L9" s="14">
        <f t="shared" si="1"/>
        <v>681</v>
      </c>
      <c r="M9" s="14">
        <f t="shared" si="1"/>
        <v>1762</v>
      </c>
      <c r="N9" s="14">
        <f t="shared" si="1"/>
        <v>1359</v>
      </c>
      <c r="O9" s="14">
        <f t="shared" si="1"/>
        <v>479</v>
      </c>
      <c r="P9" s="14">
        <f t="shared" si="1"/>
        <v>880</v>
      </c>
      <c r="Q9" s="14">
        <f t="shared" si="1"/>
        <v>161</v>
      </c>
      <c r="R9" s="14">
        <f t="shared" si="1"/>
        <v>106</v>
      </c>
      <c r="S9" s="14">
        <f t="shared" si="1"/>
        <v>55</v>
      </c>
      <c r="T9" s="15" t="s">
        <v>12</v>
      </c>
    </row>
    <row r="10" spans="1:20" ht="20.25" customHeight="1">
      <c r="A10" s="11"/>
      <c r="B10" s="17" t="s">
        <v>22</v>
      </c>
      <c r="C10" s="11"/>
      <c r="D10" s="18"/>
      <c r="E10" s="19">
        <f t="shared" si="0"/>
        <v>1506</v>
      </c>
      <c r="F10" s="19">
        <f t="shared" si="0"/>
        <v>352</v>
      </c>
      <c r="G10" s="19">
        <f t="shared" si="0"/>
        <v>1154</v>
      </c>
      <c r="H10" s="19">
        <f>101+17+61</f>
        <v>179</v>
      </c>
      <c r="I10" s="19">
        <v>7</v>
      </c>
      <c r="J10" s="19">
        <f>94+17+61</f>
        <v>172</v>
      </c>
      <c r="K10" s="19">
        <f>234+86+419</f>
        <v>739</v>
      </c>
      <c r="L10" s="19">
        <f>30+23+98</f>
        <v>151</v>
      </c>
      <c r="M10" s="19">
        <f>204+63+321</f>
        <v>588</v>
      </c>
      <c r="N10" s="19">
        <f>146+36+386</f>
        <v>568</v>
      </c>
      <c r="O10" s="19">
        <f>40+10+143</f>
        <v>193</v>
      </c>
      <c r="P10" s="19">
        <f>106+26+243</f>
        <v>375</v>
      </c>
      <c r="Q10" s="19">
        <v>20</v>
      </c>
      <c r="R10" s="19">
        <v>1</v>
      </c>
      <c r="S10" s="19">
        <v>19</v>
      </c>
      <c r="T10" s="17" t="s">
        <v>23</v>
      </c>
    </row>
    <row r="11" spans="1:20" ht="20.25" customHeight="1">
      <c r="A11" s="11"/>
      <c r="B11" s="17" t="s">
        <v>24</v>
      </c>
      <c r="D11" s="18"/>
      <c r="E11" s="19">
        <f t="shared" si="0"/>
        <v>463</v>
      </c>
      <c r="F11" s="19">
        <f t="shared" si="0"/>
        <v>133</v>
      </c>
      <c r="G11" s="19">
        <f t="shared" si="0"/>
        <v>367</v>
      </c>
      <c r="H11" s="19">
        <v>61</v>
      </c>
      <c r="I11" s="19">
        <v>4</v>
      </c>
      <c r="J11" s="19">
        <f>57+37</f>
        <v>94</v>
      </c>
      <c r="K11" s="19">
        <v>237</v>
      </c>
      <c r="L11" s="19">
        <v>61</v>
      </c>
      <c r="M11" s="19">
        <v>176</v>
      </c>
      <c r="N11" s="19">
        <v>136</v>
      </c>
      <c r="O11" s="19">
        <v>50</v>
      </c>
      <c r="P11" s="19">
        <v>86</v>
      </c>
      <c r="Q11" s="19">
        <v>29</v>
      </c>
      <c r="R11" s="19">
        <v>18</v>
      </c>
      <c r="S11" s="19">
        <v>11</v>
      </c>
      <c r="T11" s="17" t="s">
        <v>25</v>
      </c>
    </row>
    <row r="12" spans="1:20" ht="20.25" customHeight="1">
      <c r="A12" s="11"/>
      <c r="B12" s="17" t="s">
        <v>26</v>
      </c>
      <c r="D12" s="18"/>
      <c r="E12" s="19">
        <f t="shared" si="0"/>
        <v>641</v>
      </c>
      <c r="F12" s="19">
        <f t="shared" si="0"/>
        <v>175</v>
      </c>
      <c r="G12" s="19">
        <f t="shared" si="0"/>
        <v>429</v>
      </c>
      <c r="H12" s="19">
        <f>53+12+38</f>
        <v>103</v>
      </c>
      <c r="I12" s="19">
        <f>1+1+1</f>
        <v>3</v>
      </c>
      <c r="J12" s="19">
        <f>52+11</f>
        <v>63</v>
      </c>
      <c r="K12" s="19">
        <f>137+48+232</f>
        <v>417</v>
      </c>
      <c r="L12" s="19">
        <f>19+11+91</f>
        <v>121</v>
      </c>
      <c r="M12" s="19">
        <f>118+37+141</f>
        <v>296</v>
      </c>
      <c r="N12" s="19">
        <f>35+7+79</f>
        <v>121</v>
      </c>
      <c r="O12" s="19">
        <f>13+2+36</f>
        <v>51</v>
      </c>
      <c r="P12" s="19">
        <f>22+5+43</f>
        <v>70</v>
      </c>
      <c r="Q12" s="20">
        <v>0</v>
      </c>
      <c r="R12" s="20">
        <v>0</v>
      </c>
      <c r="S12" s="20">
        <v>0</v>
      </c>
      <c r="T12" s="17" t="s">
        <v>27</v>
      </c>
    </row>
    <row r="13" spans="1:20" ht="20.25" customHeight="1">
      <c r="A13" s="11"/>
      <c r="B13" s="17" t="s">
        <v>28</v>
      </c>
      <c r="C13" s="11"/>
      <c r="D13" s="18"/>
      <c r="E13" s="19">
        <f t="shared" si="0"/>
        <v>321</v>
      </c>
      <c r="F13" s="19">
        <f t="shared" si="0"/>
        <v>103</v>
      </c>
      <c r="G13" s="19">
        <f t="shared" si="0"/>
        <v>218</v>
      </c>
      <c r="H13" s="19">
        <v>37</v>
      </c>
      <c r="I13" s="19">
        <v>2</v>
      </c>
      <c r="J13" s="19">
        <v>35</v>
      </c>
      <c r="K13" s="19">
        <v>170</v>
      </c>
      <c r="L13" s="19">
        <v>44</v>
      </c>
      <c r="M13" s="19">
        <v>126</v>
      </c>
      <c r="N13" s="19">
        <v>87</v>
      </c>
      <c r="O13" s="19">
        <v>34</v>
      </c>
      <c r="P13" s="19">
        <v>53</v>
      </c>
      <c r="Q13" s="19">
        <v>27</v>
      </c>
      <c r="R13" s="19">
        <v>23</v>
      </c>
      <c r="S13" s="19">
        <v>4</v>
      </c>
      <c r="T13" s="17" t="s">
        <v>29</v>
      </c>
    </row>
    <row r="14" spans="1:20" ht="20.25" customHeight="1">
      <c r="A14" s="11"/>
      <c r="B14" s="17" t="s">
        <v>30</v>
      </c>
      <c r="C14" s="11"/>
      <c r="D14" s="18"/>
      <c r="E14" s="19">
        <f t="shared" si="0"/>
        <v>149</v>
      </c>
      <c r="F14" s="19">
        <f t="shared" si="0"/>
        <v>50</v>
      </c>
      <c r="G14" s="19">
        <f t="shared" si="0"/>
        <v>99</v>
      </c>
      <c r="H14" s="19">
        <v>20</v>
      </c>
      <c r="I14" s="19">
        <v>1</v>
      </c>
      <c r="J14" s="19">
        <v>19</v>
      </c>
      <c r="K14" s="19">
        <v>77</v>
      </c>
      <c r="L14" s="19">
        <v>28</v>
      </c>
      <c r="M14" s="19">
        <v>49</v>
      </c>
      <c r="N14" s="19">
        <v>38</v>
      </c>
      <c r="O14" s="19">
        <v>9</v>
      </c>
      <c r="P14" s="19">
        <v>29</v>
      </c>
      <c r="Q14" s="19">
        <v>14</v>
      </c>
      <c r="R14" s="19">
        <v>12</v>
      </c>
      <c r="S14" s="19">
        <v>2</v>
      </c>
      <c r="T14" s="17" t="s">
        <v>31</v>
      </c>
    </row>
    <row r="15" spans="1:20" ht="20.25" customHeight="1">
      <c r="A15" s="11"/>
      <c r="B15" s="17" t="s">
        <v>32</v>
      </c>
      <c r="C15" s="11"/>
      <c r="D15" s="18"/>
      <c r="E15" s="19">
        <f t="shared" si="0"/>
        <v>207</v>
      </c>
      <c r="F15" s="19">
        <f t="shared" si="0"/>
        <v>68</v>
      </c>
      <c r="G15" s="19">
        <f t="shared" si="0"/>
        <v>139</v>
      </c>
      <c r="H15" s="19">
        <v>24</v>
      </c>
      <c r="I15" s="19">
        <v>1</v>
      </c>
      <c r="J15" s="19">
        <v>23</v>
      </c>
      <c r="K15" s="19">
        <v>98</v>
      </c>
      <c r="L15" s="19">
        <v>28</v>
      </c>
      <c r="M15" s="19">
        <v>70</v>
      </c>
      <c r="N15" s="19">
        <v>65</v>
      </c>
      <c r="O15" s="19">
        <v>25</v>
      </c>
      <c r="P15" s="19">
        <v>40</v>
      </c>
      <c r="Q15" s="19">
        <v>20</v>
      </c>
      <c r="R15" s="19">
        <v>14</v>
      </c>
      <c r="S15" s="19">
        <v>6</v>
      </c>
      <c r="T15" s="17" t="s">
        <v>33</v>
      </c>
    </row>
    <row r="16" spans="1:20" ht="20.25" customHeight="1">
      <c r="A16" s="11"/>
      <c r="B16" s="17" t="s">
        <v>34</v>
      </c>
      <c r="C16" s="11"/>
      <c r="D16" s="18"/>
      <c r="E16" s="19">
        <f t="shared" si="0"/>
        <v>466</v>
      </c>
      <c r="F16" s="19">
        <f t="shared" si="0"/>
        <v>130</v>
      </c>
      <c r="G16" s="19">
        <f t="shared" si="0"/>
        <v>336</v>
      </c>
      <c r="H16" s="19">
        <v>63</v>
      </c>
      <c r="I16" s="19">
        <v>3</v>
      </c>
      <c r="J16" s="19">
        <v>60</v>
      </c>
      <c r="K16" s="19">
        <v>232</v>
      </c>
      <c r="L16" s="19">
        <v>62</v>
      </c>
      <c r="M16" s="19">
        <v>170</v>
      </c>
      <c r="N16" s="19">
        <v>138</v>
      </c>
      <c r="O16" s="19">
        <v>40</v>
      </c>
      <c r="P16" s="19">
        <v>98</v>
      </c>
      <c r="Q16" s="19">
        <v>33</v>
      </c>
      <c r="R16" s="19">
        <v>25</v>
      </c>
      <c r="S16" s="19">
        <v>8</v>
      </c>
      <c r="T16" s="17" t="s">
        <v>35</v>
      </c>
    </row>
    <row r="17" spans="1:20" ht="20.25" customHeight="1">
      <c r="A17" s="11"/>
      <c r="B17" s="17" t="s">
        <v>36</v>
      </c>
      <c r="C17" s="11"/>
      <c r="D17" s="18"/>
      <c r="E17" s="19">
        <f t="shared" si="0"/>
        <v>229</v>
      </c>
      <c r="F17" s="19">
        <f t="shared" si="0"/>
        <v>113</v>
      </c>
      <c r="G17" s="19">
        <f t="shared" si="0"/>
        <v>116</v>
      </c>
      <c r="H17" s="19">
        <f>3+22</f>
        <v>25</v>
      </c>
      <c r="I17" s="19">
        <v>3</v>
      </c>
      <c r="J17" s="19">
        <v>22</v>
      </c>
      <c r="K17" s="19">
        <f>21+126</f>
        <v>147</v>
      </c>
      <c r="L17" s="19">
        <f>19+53</f>
        <v>72</v>
      </c>
      <c r="M17" s="19">
        <f>2+73</f>
        <v>75</v>
      </c>
      <c r="N17" s="19">
        <v>57</v>
      </c>
      <c r="O17" s="19">
        <v>38</v>
      </c>
      <c r="P17" s="19">
        <v>19</v>
      </c>
      <c r="Q17" s="20">
        <v>0</v>
      </c>
      <c r="R17" s="20">
        <v>0</v>
      </c>
      <c r="S17" s="20">
        <v>0</v>
      </c>
      <c r="T17" s="17" t="s">
        <v>37</v>
      </c>
    </row>
    <row r="18" spans="1:20" ht="20.25" customHeight="1">
      <c r="A18" s="11"/>
      <c r="B18" s="17" t="s">
        <v>38</v>
      </c>
      <c r="C18" s="11"/>
      <c r="D18" s="18"/>
      <c r="E18" s="19">
        <f t="shared" si="0"/>
        <v>322</v>
      </c>
      <c r="F18" s="19">
        <f t="shared" si="0"/>
        <v>94</v>
      </c>
      <c r="G18" s="19">
        <f t="shared" si="0"/>
        <v>228</v>
      </c>
      <c r="H18" s="19">
        <f>26+24</f>
        <v>50</v>
      </c>
      <c r="I18" s="19">
        <f>1+6</f>
        <v>7</v>
      </c>
      <c r="J18" s="19">
        <f>25+18</f>
        <v>43</v>
      </c>
      <c r="K18" s="19">
        <f>49+160</f>
        <v>209</v>
      </c>
      <c r="L18" s="19">
        <f>6+69</f>
        <v>75</v>
      </c>
      <c r="M18" s="19">
        <f>43+91</f>
        <v>134</v>
      </c>
      <c r="N18" s="19">
        <f>39+24</f>
        <v>63</v>
      </c>
      <c r="O18" s="19">
        <f>6+6</f>
        <v>12</v>
      </c>
      <c r="P18" s="19">
        <f>33+18</f>
        <v>51</v>
      </c>
      <c r="Q18" s="20">
        <v>0</v>
      </c>
      <c r="R18" s="20">
        <v>0</v>
      </c>
      <c r="S18" s="20">
        <v>0</v>
      </c>
      <c r="T18" s="17" t="s">
        <v>39</v>
      </c>
    </row>
    <row r="19" spans="1:21" ht="20.25" customHeight="1">
      <c r="A19" s="21"/>
      <c r="B19" s="22" t="s">
        <v>40</v>
      </c>
      <c r="C19" s="21"/>
      <c r="D19" s="23"/>
      <c r="E19" s="24">
        <f t="shared" si="0"/>
        <v>239</v>
      </c>
      <c r="F19" s="25">
        <f t="shared" si="0"/>
        <v>80</v>
      </c>
      <c r="G19" s="25">
        <f t="shared" si="0"/>
        <v>159</v>
      </c>
      <c r="H19" s="25">
        <v>18</v>
      </c>
      <c r="I19" s="25">
        <v>1</v>
      </c>
      <c r="J19" s="25">
        <v>17</v>
      </c>
      <c r="K19" s="25">
        <v>117</v>
      </c>
      <c r="L19" s="25">
        <v>39</v>
      </c>
      <c r="M19" s="25">
        <v>78</v>
      </c>
      <c r="N19" s="25">
        <v>86</v>
      </c>
      <c r="O19" s="25">
        <v>27</v>
      </c>
      <c r="P19" s="25">
        <v>59</v>
      </c>
      <c r="Q19" s="25">
        <v>18</v>
      </c>
      <c r="R19" s="25">
        <v>13</v>
      </c>
      <c r="S19" s="25">
        <v>5</v>
      </c>
      <c r="T19" s="22" t="s">
        <v>41</v>
      </c>
      <c r="U19" s="11"/>
    </row>
    <row r="20" spans="1:20" s="27" customFormat="1" ht="27" customHeight="1">
      <c r="A20" s="26"/>
      <c r="B20" s="11" t="s">
        <v>42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1" t="s">
        <v>43</v>
      </c>
      <c r="N20" s="26"/>
      <c r="O20" s="26"/>
      <c r="P20" s="26"/>
      <c r="Q20" s="26"/>
      <c r="R20" s="26"/>
      <c r="S20" s="26"/>
      <c r="T20" s="26"/>
    </row>
    <row r="21" spans="1:13" ht="22.5" customHeight="1">
      <c r="A21" s="3" t="s">
        <v>44</v>
      </c>
      <c r="B21" s="3" t="s">
        <v>45</v>
      </c>
      <c r="M21" s="3" t="s">
        <v>46</v>
      </c>
    </row>
    <row r="22" spans="2:13" ht="22.5" customHeight="1">
      <c r="B22" s="3" t="s">
        <v>47</v>
      </c>
      <c r="M22" s="3" t="s">
        <v>48</v>
      </c>
    </row>
  </sheetData>
  <sheetProtection/>
  <mergeCells count="14">
    <mergeCell ref="Q6:S6"/>
    <mergeCell ref="A9:D9"/>
    <mergeCell ref="A4:D8"/>
    <mergeCell ref="H4:S4"/>
    <mergeCell ref="T4:T6"/>
    <mergeCell ref="E5:G5"/>
    <mergeCell ref="H5:J5"/>
    <mergeCell ref="K5:M5"/>
    <mergeCell ref="N5:P5"/>
    <mergeCell ref="Q5:S5"/>
    <mergeCell ref="E6:G6"/>
    <mergeCell ref="H6:J6"/>
    <mergeCell ref="K6:M6"/>
    <mergeCell ref="N6:P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2003-01-15T21:25:21Z</dcterms:created>
  <dcterms:modified xsi:type="dcterms:W3CDTF">2008-10-16T02:43:33Z</dcterms:modified>
  <cp:category/>
  <cp:version/>
  <cp:contentType/>
  <cp:contentStatus/>
</cp:coreProperties>
</file>