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4175" windowHeight="7110" activeTab="0"/>
  </bookViews>
  <sheets>
    <sheet name="T-3.10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<sst xmlns="http://schemas.openxmlformats.org/spreadsheetml/2006/main" count="69" uniqueCount="47">
  <si>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 xml:space="preserve">ตาราง     </t>
  </si>
  <si>
    <t>3.10</t>
  </si>
  <si>
    <t>จำนวนนักเรียน จำแนกตามระดับการศึกษา เพศ เป็นรายอำเภอ ปีการศึกษา 2550</t>
  </si>
  <si>
    <t>TABLE</t>
  </si>
  <si>
    <t>NUMBER OF STUDENTS BY LEVEL OF EDUCATION, SEX AND DISTRICT: ACADEMIC YEAR 2007</t>
  </si>
  <si>
    <t>อำเภอ/กิ่งอำเภอ</t>
  </si>
  <si>
    <t>ระดับการศึกษา Level of  education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</si>
  <si>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</si>
  <si>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</si>
  <si>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</si>
  <si>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</si>
  <si>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</si>
  <si>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Pre-elementary</t>
  </si>
  <si>
    <t>Elementary</t>
  </si>
  <si>
    <t>Secondary</t>
  </si>
  <si>
    <t>District/Minor district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</si>
  <si>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</si>
  <si>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</si>
  <si>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</si>
  <si>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</si>
  <si>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</si>
  <si>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</si>
  <si>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</si>
  <si>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</si>
  <si>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</si>
  <si>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</si>
  <si>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</si>
  <si>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</si>
  <si>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</si>
  <si>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</si>
  <si>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</si>
  <si>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</si>
  <si>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</si>
  <si>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</si>
  <si>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</si>
  <si>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</si>
  <si>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</si>
  <si>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</si>
  <si>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</si>
  <si>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</si>
  <si>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</si>
  <si>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หมายเหตุ  :  ไม่รวมประเภทอาชีวะ และอุดมศึกษา</t>
  </si>
  <si>
    <t xml:space="preserve">  Note  :   Excluding  vocational  and  University.</t>
  </si>
  <si>
    <t xml:space="preserve">          ที่มา  :  สำนักงานเขตพื้นที่การศึกษาจังหวัดจันทบุรี  </t>
  </si>
  <si>
    <t xml:space="preserve">Source :  Chanthaburi Educational Service Area Office </t>
  </si>
  <si>
    <t xml:space="preserve">                      สถาบันการศึกษาจังหวัดจันทบุรี</t>
  </si>
  <si>
    <t xml:space="preserve">               Chanthaburi Educational Institution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</si>
</sst>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5.7109375" style="3" customWidth="1"/>
    <col min="3" max="3" width="4.57421875" style="3" customWidth="1"/>
    <col min="4" max="4" width="9.8515625" style="3" customWidth="1"/>
    <col min="5" max="16" width="8.28125" style="3" customWidth="1"/>
    <col min="17" max="17" width="19.421875" style="3" customWidth="1"/>
    <col min="18" max="18" width="8.140625" style="3" customWidth="1"/>
    <col min="19" max="16384" width="9.140625" style="3" customWidth="1"/>
  </cols>
  <sheetData>
    <row r="1" spans="2:4" s="1" customFormat="1" ht="21">
      <c r="B1" s="1" t="s">
        <v>0</v>
      </c>
      <c r="C1" s="2" t="s">
        <v>1</v>
      </c>
      <c r="D1" s="1" t="s">
        <v>2</v>
      </c>
    </row>
    <row r="2" spans="2:4" s="1" customFormat="1" ht="21">
      <c r="B2" s="1" t="s">
        <v>3</v>
      </c>
      <c r="C2" s="2" t="s">
        <v>1</v>
      </c>
      <c r="D2" s="1" t="s">
        <v>4</v>
      </c>
    </row>
    <row r="3" ht="3" customHeight="1"/>
    <row r="4" spans="1:17" ht="18.75">
      <c r="A4" s="28" t="s">
        <v>5</v>
      </c>
      <c r="B4" s="28"/>
      <c r="C4" s="28"/>
      <c r="D4" s="29"/>
      <c r="E4" s="4"/>
      <c r="F4" s="5"/>
      <c r="G4" s="6"/>
      <c r="H4" s="34" t="s">
        <v>6</v>
      </c>
      <c r="I4" s="35"/>
      <c r="J4" s="35"/>
      <c r="K4" s="35"/>
      <c r="L4" s="35"/>
      <c r="M4" s="35"/>
      <c r="N4" s="35"/>
      <c r="O4" s="35"/>
      <c r="P4" s="36"/>
      <c r="Q4" s="5"/>
    </row>
    <row r="5" spans="1:17" ht="18.75">
      <c r="A5" s="30"/>
      <c r="B5" s="30"/>
      <c r="C5" s="30"/>
      <c r="D5" s="31"/>
      <c r="E5" s="37" t="s">
        <v>7</v>
      </c>
      <c r="F5" s="38"/>
      <c r="G5" s="39"/>
      <c r="H5" s="37" t="s">
        <v>8</v>
      </c>
      <c r="I5" s="38"/>
      <c r="J5" s="39"/>
      <c r="K5" s="37" t="s">
        <v>9</v>
      </c>
      <c r="L5" s="38"/>
      <c r="M5" s="39"/>
      <c r="N5" s="38" t="s">
        <v>10</v>
      </c>
      <c r="O5" s="38"/>
      <c r="P5" s="39"/>
      <c r="Q5" s="8"/>
    </row>
    <row r="6" spans="1:17" ht="18.75">
      <c r="A6" s="30"/>
      <c r="B6" s="30"/>
      <c r="C6" s="30"/>
      <c r="D6" s="31"/>
      <c r="E6" s="23" t="s">
        <v>11</v>
      </c>
      <c r="F6" s="24"/>
      <c r="G6" s="25"/>
      <c r="H6" s="23" t="s">
        <v>12</v>
      </c>
      <c r="I6" s="24"/>
      <c r="J6" s="25"/>
      <c r="K6" s="23" t="s">
        <v>13</v>
      </c>
      <c r="L6" s="24"/>
      <c r="M6" s="25"/>
      <c r="N6" s="23" t="s">
        <v>14</v>
      </c>
      <c r="O6" s="24"/>
      <c r="P6" s="25"/>
      <c r="Q6" s="10" t="s">
        <v>15</v>
      </c>
    </row>
    <row r="7" spans="1:17" ht="18.75">
      <c r="A7" s="30"/>
      <c r="B7" s="30"/>
      <c r="C7" s="30"/>
      <c r="D7" s="31"/>
      <c r="E7" s="11" t="s">
        <v>7</v>
      </c>
      <c r="F7" s="11" t="s">
        <v>16</v>
      </c>
      <c r="G7" s="7" t="s">
        <v>17</v>
      </c>
      <c r="H7" s="11" t="s">
        <v>7</v>
      </c>
      <c r="I7" s="11" t="s">
        <v>16</v>
      </c>
      <c r="J7" s="7" t="s">
        <v>17</v>
      </c>
      <c r="K7" s="11" t="s">
        <v>7</v>
      </c>
      <c r="L7" s="11" t="s">
        <v>16</v>
      </c>
      <c r="M7" s="7" t="s">
        <v>17</v>
      </c>
      <c r="N7" s="11" t="s">
        <v>7</v>
      </c>
      <c r="O7" s="11" t="s">
        <v>16</v>
      </c>
      <c r="P7" s="7" t="s">
        <v>17</v>
      </c>
      <c r="Q7" s="8"/>
    </row>
    <row r="8" spans="1:17" ht="18.75">
      <c r="A8" s="32"/>
      <c r="B8" s="32"/>
      <c r="C8" s="32"/>
      <c r="D8" s="33"/>
      <c r="E8" s="12" t="s">
        <v>11</v>
      </c>
      <c r="F8" s="12" t="s">
        <v>18</v>
      </c>
      <c r="G8" s="9" t="s">
        <v>19</v>
      </c>
      <c r="H8" s="12" t="s">
        <v>11</v>
      </c>
      <c r="I8" s="12" t="s">
        <v>18</v>
      </c>
      <c r="J8" s="9" t="s">
        <v>19</v>
      </c>
      <c r="K8" s="12" t="s">
        <v>11</v>
      </c>
      <c r="L8" s="12" t="s">
        <v>18</v>
      </c>
      <c r="M8" s="9" t="s">
        <v>19</v>
      </c>
      <c r="N8" s="12" t="s">
        <v>11</v>
      </c>
      <c r="O8" s="12" t="s">
        <v>18</v>
      </c>
      <c r="P8" s="9" t="s">
        <v>19</v>
      </c>
      <c r="Q8" s="13"/>
    </row>
    <row r="9" spans="1:17" s="16" customFormat="1" ht="19.5" customHeight="1">
      <c r="A9" s="26" t="s">
        <v>20</v>
      </c>
      <c r="B9" s="26"/>
      <c r="C9" s="26"/>
      <c r="D9" s="27"/>
      <c r="E9" s="14">
        <f aca="true" t="shared" si="0" ref="E9:G19">SUM(H9,K9,N9)</f>
        <v>92568</v>
      </c>
      <c r="F9" s="14">
        <f t="shared" si="0"/>
        <v>46188</v>
      </c>
      <c r="G9" s="14">
        <f t="shared" si="0"/>
        <v>46380</v>
      </c>
      <c r="H9" s="14">
        <f>SUM(H10:H19)</f>
        <v>13651</v>
      </c>
      <c r="I9" s="14">
        <f aca="true" t="shared" si="1" ref="I9:P9">SUM(I10:I19)</f>
        <v>7124</v>
      </c>
      <c r="J9" s="14">
        <f t="shared" si="1"/>
        <v>6527</v>
      </c>
      <c r="K9" s="14">
        <f t="shared" si="1"/>
        <v>47026</v>
      </c>
      <c r="L9" s="14">
        <f t="shared" si="1"/>
        <v>24449</v>
      </c>
      <c r="M9" s="14">
        <f t="shared" si="1"/>
        <v>22577</v>
      </c>
      <c r="N9" s="14">
        <f t="shared" si="1"/>
        <v>31891</v>
      </c>
      <c r="O9" s="14">
        <f t="shared" si="1"/>
        <v>14615</v>
      </c>
      <c r="P9" s="14">
        <f t="shared" si="1"/>
        <v>17276</v>
      </c>
      <c r="Q9" s="15" t="s">
        <v>11</v>
      </c>
    </row>
    <row r="10" spans="1:17" ht="19.5" customHeight="1">
      <c r="A10" s="8"/>
      <c r="B10" s="17" t="s">
        <v>21</v>
      </c>
      <c r="C10" s="8"/>
      <c r="D10" s="18"/>
      <c r="E10" s="19">
        <f t="shared" si="0"/>
        <v>32651</v>
      </c>
      <c r="F10" s="19">
        <f t="shared" si="0"/>
        <v>15705</v>
      </c>
      <c r="G10" s="19">
        <f t="shared" si="0"/>
        <v>16946</v>
      </c>
      <c r="H10" s="19">
        <f>1917+466+1323</f>
        <v>3706</v>
      </c>
      <c r="I10" s="19">
        <f>1022+248+685</f>
        <v>1955</v>
      </c>
      <c r="J10" s="19">
        <f>895+218+638</f>
        <v>1751</v>
      </c>
      <c r="K10" s="19">
        <f>4910+1814+8439</f>
        <v>15163</v>
      </c>
      <c r="L10" s="19">
        <f>2431+956+4369</f>
        <v>7756</v>
      </c>
      <c r="M10" s="19">
        <f>2479+858+4070</f>
        <v>7407</v>
      </c>
      <c r="N10" s="19">
        <f>2715+839+10228</f>
        <v>13782</v>
      </c>
      <c r="O10" s="19">
        <f>1169+469+4356</f>
        <v>5994</v>
      </c>
      <c r="P10" s="19">
        <f>1546+370+5872</f>
        <v>7788</v>
      </c>
      <c r="Q10" s="17" t="s">
        <v>22</v>
      </c>
    </row>
    <row r="11" spans="1:17" ht="19.5" customHeight="1">
      <c r="A11" s="8"/>
      <c r="B11" s="17" t="s">
        <v>23</v>
      </c>
      <c r="C11" s="8"/>
      <c r="D11" s="18"/>
      <c r="E11" s="19">
        <f t="shared" si="0"/>
        <v>8578</v>
      </c>
      <c r="F11" s="19">
        <f t="shared" si="0"/>
        <v>4267</v>
      </c>
      <c r="G11" s="19">
        <f t="shared" si="0"/>
        <v>4311</v>
      </c>
      <c r="H11" s="19">
        <v>1506</v>
      </c>
      <c r="I11" s="19">
        <f>779</f>
        <v>779</v>
      </c>
      <c r="J11" s="19">
        <v>727</v>
      </c>
      <c r="K11" s="19">
        <v>4434</v>
      </c>
      <c r="L11" s="19">
        <v>2291</v>
      </c>
      <c r="M11" s="19">
        <v>2143</v>
      </c>
      <c r="N11" s="19">
        <v>2638</v>
      </c>
      <c r="O11" s="19">
        <v>1197</v>
      </c>
      <c r="P11" s="19">
        <v>1441</v>
      </c>
      <c r="Q11" s="17" t="s">
        <v>24</v>
      </c>
    </row>
    <row r="12" spans="1:17" ht="19.5" customHeight="1">
      <c r="A12" s="8"/>
      <c r="B12" s="17" t="s">
        <v>25</v>
      </c>
      <c r="C12" s="8"/>
      <c r="D12" s="18"/>
      <c r="E12" s="19">
        <f t="shared" si="0"/>
        <v>11615</v>
      </c>
      <c r="F12" s="19">
        <f t="shared" si="0"/>
        <v>5906</v>
      </c>
      <c r="G12" s="19">
        <f t="shared" si="0"/>
        <v>5709</v>
      </c>
      <c r="H12" s="19">
        <f>1203+261+706</f>
        <v>2170</v>
      </c>
      <c r="I12" s="19">
        <f>624+137+363</f>
        <v>1124</v>
      </c>
      <c r="J12" s="19">
        <f>579+124+343</f>
        <v>1046</v>
      </c>
      <c r="K12" s="19">
        <f>2543+772+2716</f>
        <v>6031</v>
      </c>
      <c r="L12" s="19">
        <f>1265+418+1466</f>
        <v>3149</v>
      </c>
      <c r="M12" s="19">
        <f>1278+354+1250</f>
        <v>2882</v>
      </c>
      <c r="N12" s="19">
        <f>658+168+2588</f>
        <v>3414</v>
      </c>
      <c r="O12" s="19">
        <f>341+89+1203</f>
        <v>1633</v>
      </c>
      <c r="P12" s="19">
        <f>317+79+1385</f>
        <v>1781</v>
      </c>
      <c r="Q12" s="17" t="s">
        <v>26</v>
      </c>
    </row>
    <row r="13" spans="1:17" ht="19.5" customHeight="1">
      <c r="A13" s="8"/>
      <c r="B13" s="17" t="s">
        <v>27</v>
      </c>
      <c r="C13" s="8"/>
      <c r="D13" s="18"/>
      <c r="E13" s="19">
        <f t="shared" si="0"/>
        <v>5926</v>
      </c>
      <c r="F13" s="19">
        <f t="shared" si="0"/>
        <v>3087</v>
      </c>
      <c r="G13" s="19">
        <f t="shared" si="0"/>
        <v>2839</v>
      </c>
      <c r="H13" s="19">
        <v>1027</v>
      </c>
      <c r="I13" s="19">
        <v>542</v>
      </c>
      <c r="J13" s="19">
        <v>485</v>
      </c>
      <c r="K13" s="19">
        <v>3378</v>
      </c>
      <c r="L13" s="19">
        <v>1795</v>
      </c>
      <c r="M13" s="19">
        <v>1583</v>
      </c>
      <c r="N13" s="19">
        <v>1521</v>
      </c>
      <c r="O13" s="19">
        <v>750</v>
      </c>
      <c r="P13" s="19">
        <v>771</v>
      </c>
      <c r="Q13" s="17" t="s">
        <v>28</v>
      </c>
    </row>
    <row r="14" spans="1:17" ht="19.5" customHeight="1">
      <c r="A14" s="8"/>
      <c r="B14" s="17" t="s">
        <v>29</v>
      </c>
      <c r="C14" s="8"/>
      <c r="D14" s="18"/>
      <c r="E14" s="19">
        <f t="shared" si="0"/>
        <v>2700</v>
      </c>
      <c r="F14" s="19">
        <f t="shared" si="0"/>
        <v>1402</v>
      </c>
      <c r="G14" s="19">
        <f t="shared" si="0"/>
        <v>1298</v>
      </c>
      <c r="H14" s="19">
        <v>460</v>
      </c>
      <c r="I14" s="19">
        <v>240</v>
      </c>
      <c r="J14" s="19">
        <v>220</v>
      </c>
      <c r="K14" s="19">
        <v>1520</v>
      </c>
      <c r="L14" s="19">
        <v>804</v>
      </c>
      <c r="M14" s="19">
        <v>716</v>
      </c>
      <c r="N14" s="19">
        <v>720</v>
      </c>
      <c r="O14" s="19">
        <v>358</v>
      </c>
      <c r="P14" s="19">
        <v>362</v>
      </c>
      <c r="Q14" s="17" t="s">
        <v>30</v>
      </c>
    </row>
    <row r="15" spans="1:17" ht="19.5" customHeight="1">
      <c r="A15" s="8"/>
      <c r="B15" s="17" t="s">
        <v>31</v>
      </c>
      <c r="C15" s="8"/>
      <c r="D15" s="18"/>
      <c r="E15" s="19">
        <f t="shared" si="0"/>
        <v>3456</v>
      </c>
      <c r="F15" s="19">
        <f t="shared" si="0"/>
        <v>1799</v>
      </c>
      <c r="G15" s="19">
        <f t="shared" si="0"/>
        <v>1657</v>
      </c>
      <c r="H15" s="19">
        <v>572</v>
      </c>
      <c r="I15" s="19">
        <v>297</v>
      </c>
      <c r="J15" s="19">
        <v>275</v>
      </c>
      <c r="K15" s="19">
        <v>1673</v>
      </c>
      <c r="L15" s="19">
        <v>892</v>
      </c>
      <c r="M15" s="19">
        <v>781</v>
      </c>
      <c r="N15" s="19">
        <v>1211</v>
      </c>
      <c r="O15" s="19">
        <v>610</v>
      </c>
      <c r="P15" s="19">
        <v>601</v>
      </c>
      <c r="Q15" s="17" t="s">
        <v>32</v>
      </c>
    </row>
    <row r="16" spans="1:17" ht="19.5" customHeight="1">
      <c r="A16" s="8"/>
      <c r="B16" s="17" t="s">
        <v>33</v>
      </c>
      <c r="C16" s="8"/>
      <c r="D16" s="18"/>
      <c r="E16" s="19">
        <f t="shared" si="0"/>
        <v>10621</v>
      </c>
      <c r="F16" s="19">
        <f t="shared" si="0"/>
        <v>5381</v>
      </c>
      <c r="G16" s="19">
        <f t="shared" si="0"/>
        <v>5240</v>
      </c>
      <c r="H16" s="19">
        <v>1695</v>
      </c>
      <c r="I16" s="19">
        <v>893</v>
      </c>
      <c r="J16" s="19">
        <v>802</v>
      </c>
      <c r="K16" s="19">
        <v>5672</v>
      </c>
      <c r="L16" s="19">
        <v>2946</v>
      </c>
      <c r="M16" s="19">
        <v>2726</v>
      </c>
      <c r="N16" s="19">
        <v>3254</v>
      </c>
      <c r="O16" s="19">
        <v>1542</v>
      </c>
      <c r="P16" s="19">
        <v>1712</v>
      </c>
      <c r="Q16" s="17" t="s">
        <v>34</v>
      </c>
    </row>
    <row r="17" spans="1:17" ht="19.5" customHeight="1">
      <c r="A17" s="8"/>
      <c r="B17" s="17" t="s">
        <v>35</v>
      </c>
      <c r="C17" s="8"/>
      <c r="D17" s="18"/>
      <c r="E17" s="19">
        <f t="shared" si="0"/>
        <v>5355</v>
      </c>
      <c r="F17" s="19">
        <f t="shared" si="0"/>
        <v>2709</v>
      </c>
      <c r="G17" s="19">
        <f t="shared" si="0"/>
        <v>2646</v>
      </c>
      <c r="H17" s="19">
        <f>107+769</f>
        <v>876</v>
      </c>
      <c r="I17" s="19">
        <f>51+365</f>
        <v>416</v>
      </c>
      <c r="J17" s="19">
        <f>56+404</f>
        <v>460</v>
      </c>
      <c r="K17" s="19">
        <f>330+2979</f>
        <v>3309</v>
      </c>
      <c r="L17" s="19">
        <f>174+1569</f>
        <v>1743</v>
      </c>
      <c r="M17" s="19">
        <f>156+1410</f>
        <v>1566</v>
      </c>
      <c r="N17" s="19">
        <v>1170</v>
      </c>
      <c r="O17" s="19">
        <v>550</v>
      </c>
      <c r="P17" s="19">
        <v>620</v>
      </c>
      <c r="Q17" s="17" t="s">
        <v>36</v>
      </c>
    </row>
    <row r="18" spans="1:17" ht="19.5" customHeight="1">
      <c r="A18" s="8"/>
      <c r="B18" s="17" t="s">
        <v>37</v>
      </c>
      <c r="C18" s="8"/>
      <c r="D18" s="18"/>
      <c r="E18" s="19">
        <f t="shared" si="0"/>
        <v>6538</v>
      </c>
      <c r="F18" s="19">
        <f t="shared" si="0"/>
        <v>3308</v>
      </c>
      <c r="G18" s="19">
        <f t="shared" si="0"/>
        <v>3230</v>
      </c>
      <c r="H18" s="19">
        <f>482+573</f>
        <v>1055</v>
      </c>
      <c r="I18" s="19">
        <f>269+309</f>
        <v>578</v>
      </c>
      <c r="J18" s="19">
        <f>213+264</f>
        <v>477</v>
      </c>
      <c r="K18" s="19">
        <f>1296+2058</f>
        <v>3354</v>
      </c>
      <c r="L18" s="19">
        <f>648+1097</f>
        <v>1745</v>
      </c>
      <c r="M18" s="19">
        <f>648+961</f>
        <v>1609</v>
      </c>
      <c r="N18" s="19">
        <f>984+1145</f>
        <v>2129</v>
      </c>
      <c r="O18" s="19">
        <f>434+551</f>
        <v>985</v>
      </c>
      <c r="P18" s="19">
        <f>550+594</f>
        <v>1144</v>
      </c>
      <c r="Q18" s="17" t="s">
        <v>38</v>
      </c>
    </row>
    <row r="19" spans="1:17" ht="19.5" customHeight="1">
      <c r="A19" s="8"/>
      <c r="B19" s="17" t="s">
        <v>39</v>
      </c>
      <c r="C19" s="8"/>
      <c r="D19" s="18"/>
      <c r="E19" s="19">
        <f t="shared" si="0"/>
        <v>5128</v>
      </c>
      <c r="F19" s="19">
        <f t="shared" si="0"/>
        <v>2624</v>
      </c>
      <c r="G19" s="19">
        <f t="shared" si="0"/>
        <v>2504</v>
      </c>
      <c r="H19" s="19">
        <v>584</v>
      </c>
      <c r="I19" s="19">
        <v>300</v>
      </c>
      <c r="J19" s="19">
        <v>284</v>
      </c>
      <c r="K19" s="19">
        <v>2492</v>
      </c>
      <c r="L19" s="19">
        <v>1328</v>
      </c>
      <c r="M19" s="19">
        <v>1164</v>
      </c>
      <c r="N19" s="19">
        <v>2052</v>
      </c>
      <c r="O19" s="19">
        <v>996</v>
      </c>
      <c r="P19" s="19">
        <v>1056</v>
      </c>
      <c r="Q19" s="17" t="s">
        <v>40</v>
      </c>
    </row>
    <row r="20" spans="1:18" ht="19.5" customHeight="1">
      <c r="A20" s="13"/>
      <c r="B20" s="13"/>
      <c r="C20" s="13"/>
      <c r="D20" s="20"/>
      <c r="E20" s="21"/>
      <c r="F20" s="21"/>
      <c r="G20" s="22"/>
      <c r="H20" s="21"/>
      <c r="I20" s="21"/>
      <c r="J20" s="22"/>
      <c r="K20" s="21"/>
      <c r="L20" s="21"/>
      <c r="M20" s="22"/>
      <c r="N20" s="21"/>
      <c r="O20" s="21"/>
      <c r="P20" s="22"/>
      <c r="Q20" s="13"/>
      <c r="R20" s="8"/>
    </row>
    <row r="21" spans="1:18" ht="20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2" ht="24.75" customHeight="1">
      <c r="A22" s="8"/>
      <c r="B22" s="8" t="s">
        <v>41</v>
      </c>
      <c r="C22" s="8"/>
      <c r="D22" s="8"/>
      <c r="E22" s="8"/>
      <c r="F22" s="8"/>
      <c r="H22" s="8"/>
      <c r="I22" s="8"/>
      <c r="J22" s="8"/>
      <c r="L22" s="8" t="s">
        <v>42</v>
      </c>
    </row>
    <row r="23" spans="2:12" ht="21.75" customHeight="1">
      <c r="B23" s="3" t="s">
        <v>43</v>
      </c>
      <c r="L23" s="3" t="s">
        <v>44</v>
      </c>
    </row>
    <row r="24" spans="2:12" ht="19.5" customHeight="1">
      <c r="B24" s="3" t="s">
        <v>45</v>
      </c>
      <c r="L24" s="3" t="s">
        <v>46</v>
      </c>
    </row>
  </sheetData>
  <sheetProtection/>
  <mergeCells count="11">
    <mergeCell ref="K6:M6"/>
    <mergeCell ref="N6:P6"/>
    <mergeCell ref="A9:D9"/>
    <mergeCell ref="A4:D8"/>
    <mergeCell ref="H4:P4"/>
    <mergeCell ref="E5:G5"/>
    <mergeCell ref="H5:J5"/>
    <mergeCell ref="K5:M5"/>
    <mergeCell ref="N5:P5"/>
    <mergeCell ref="E6:G6"/>
    <mergeCell ref="H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2003-01-15T21:25:35Z</dcterms:created>
  <dcterms:modified xsi:type="dcterms:W3CDTF">2008-10-16T02:44:43Z</dcterms:modified>
  <cp:category/>
  <cp:version/>
  <cp:contentType/>
  <cp:contentStatus/>
</cp:coreProperties>
</file>