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27" i="1"/>
  <c r="P27"/>
  <c r="N27"/>
  <c r="L27"/>
  <c r="J27"/>
  <c r="R26"/>
  <c r="J26"/>
  <c r="I26"/>
  <c r="P26" s="1"/>
  <c r="G26"/>
  <c r="N26" s="1"/>
  <c r="J25"/>
  <c r="I25"/>
  <c r="P25" s="1"/>
  <c r="G25"/>
  <c r="L25" s="1"/>
  <c r="R24"/>
  <c r="P24"/>
  <c r="N24"/>
  <c r="L24"/>
  <c r="J24"/>
  <c r="P23"/>
  <c r="J23"/>
  <c r="I23"/>
  <c r="R23" s="1"/>
  <c r="G23"/>
  <c r="L23" s="1"/>
  <c r="R22"/>
  <c r="P22"/>
  <c r="N22"/>
  <c r="L22"/>
  <c r="J22"/>
  <c r="J21"/>
  <c r="I21"/>
  <c r="I9" s="1"/>
  <c r="G21"/>
  <c r="L21" s="1"/>
  <c r="J20"/>
  <c r="I20"/>
  <c r="R20" s="1"/>
  <c r="G20"/>
  <c r="G9" s="1"/>
  <c r="L19"/>
  <c r="J19"/>
  <c r="I19"/>
  <c r="P19" s="1"/>
  <c r="G19"/>
  <c r="N19" s="1"/>
  <c r="R18"/>
  <c r="N18"/>
  <c r="L18"/>
  <c r="J18"/>
  <c r="I18"/>
  <c r="P18" s="1"/>
  <c r="N17"/>
  <c r="L17"/>
  <c r="J17"/>
  <c r="I17"/>
  <c r="R17" s="1"/>
  <c r="R16"/>
  <c r="N16"/>
  <c r="L16"/>
  <c r="J16"/>
  <c r="I16"/>
  <c r="P16" s="1"/>
  <c r="N15"/>
  <c r="L15"/>
  <c r="J15"/>
  <c r="I15"/>
  <c r="R15" s="1"/>
  <c r="R14"/>
  <c r="N14"/>
  <c r="L14"/>
  <c r="J14"/>
  <c r="I14"/>
  <c r="P14" s="1"/>
  <c r="N13"/>
  <c r="L13"/>
  <c r="J13"/>
  <c r="I13"/>
  <c r="R13" s="1"/>
  <c r="R12"/>
  <c r="N12"/>
  <c r="L12"/>
  <c r="J12"/>
  <c r="I12"/>
  <c r="P12" s="1"/>
  <c r="R11"/>
  <c r="P11"/>
  <c r="N11"/>
  <c r="L11"/>
  <c r="J11"/>
  <c r="R10"/>
  <c r="P10"/>
  <c r="N10"/>
  <c r="L10"/>
  <c r="J10"/>
  <c r="F9"/>
  <c r="E9"/>
  <c r="J9" s="1"/>
  <c r="N9" l="1"/>
  <c r="L9"/>
  <c r="P9"/>
  <c r="R9"/>
  <c r="P13"/>
  <c r="P15"/>
  <c r="P17"/>
  <c r="P20"/>
  <c r="R21"/>
  <c r="R25"/>
  <c r="L26"/>
  <c r="P21"/>
  <c r="R19"/>
  <c r="L20"/>
  <c r="N21"/>
  <c r="N23"/>
  <c r="N25"/>
  <c r="N20"/>
</calcChain>
</file>

<file path=xl/sharedStrings.xml><?xml version="1.0" encoding="utf-8"?>
<sst xmlns="http://schemas.openxmlformats.org/spreadsheetml/2006/main" count="57" uniqueCount="57">
  <si>
    <t xml:space="preserve">  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</si>
  <si>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2550 - 2554</t>
  </si>
  <si>
    <t>TABLE</t>
  </si>
  <si>
    <t>NUMBER OF POPULATION FROM REGISTRATION RECORD, PERCENT CHANGE AND DENSITY BY DISTRICT: 2007 - 2011</t>
  </si>
  <si>
    <t xml:space="preserve"> อำเภอ/กิ่งอำเภอ</t>
  </si>
  <si>
    <t>จำนวนประชากร</t>
  </si>
  <si>
    <t>อัตราการเปลี่ยนแปลง (%)</t>
  </si>
  <si>
    <t>ความหนาแน่น</t>
  </si>
  <si>
    <t>District/Minor 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</si>
  <si>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</si>
  <si>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</si>
  <si>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</si>
  <si>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</si>
  <si>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</si>
  <si>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(Per sq. km.)</t>
  </si>
  <si>
    <t>ยอดรวม</t>
  </si>
  <si>
    <t>Total</t>
  </si>
  <si>
    <t>อำเภอเมืองเชียงราย</t>
  </si>
  <si>
    <t>Mueang Chiang Rai District</t>
  </si>
  <si>
    <t>อำเภอเวียงชัย</t>
  </si>
  <si>
    <t>Wiang Chai District</t>
  </si>
  <si>
    <t>อำเภอเชียงของ</t>
  </si>
  <si>
    <t>Chiang Khong District</t>
  </si>
  <si>
    <t>อำเภอเทิง</t>
  </si>
  <si>
    <t>Thoeng District</t>
  </si>
  <si>
    <t>อำเภอพาน</t>
  </si>
  <si>
    <t>Phan District</t>
  </si>
  <si>
    <t>อำเภอป่าแดด</t>
  </si>
  <si>
    <t>Pa Daet District</t>
  </si>
  <si>
    <t>อำเภอแม่จัน</t>
  </si>
  <si>
    <t>Mae Chan District</t>
  </si>
  <si>
    <t>อำเภอเชียงแสน</t>
  </si>
  <si>
    <t>Chiang Saen District</t>
  </si>
  <si>
    <t>อำเภอแม่สาย</t>
  </si>
  <si>
    <t>Mae Sai District</t>
  </si>
  <si>
    <t>อำเภอแม่สรวย</t>
  </si>
  <si>
    <t>Mai Suai District</t>
  </si>
  <si>
    <t>อำเภอเวียงป่าเป้า</t>
  </si>
  <si>
    <t>Wiang Pa Pao District</t>
  </si>
  <si>
    <t>อำเภอพญาเม็งราย</t>
  </si>
  <si>
    <t>Phaya Mengrai District</t>
  </si>
  <si>
    <t>อำเภอเวียงแก่น</t>
  </si>
  <si>
    <t>Wiang Kaen District</t>
  </si>
  <si>
    <t>อำเภอขุนตาล</t>
  </si>
  <si>
    <t>Khun Tan District</t>
  </si>
  <si>
    <t>อำเภอแม่ฟ้าหลวง</t>
  </si>
  <si>
    <t>Mae Fa Luang District</t>
  </si>
  <si>
    <t>อำเภอแม่ลาว</t>
  </si>
  <si>
    <t>Mae Lao District</t>
  </si>
  <si>
    <t>อำเภอเวียงเชียงรุ้ง</t>
  </si>
  <si>
    <t>Wiang Chiang Rung Minor District</t>
  </si>
  <si>
    <t>อำเภอดอยหลวง</t>
  </si>
  <si>
    <t>Doi Luang Minor District</t>
  </si>
  <si>
    <t>หมายเหตุ: ความหนาแน่นของประชากร (ต่อ ตร. กม.) เป็นข้อมูลปี 2554</t>
  </si>
  <si>
    <t xml:space="preserve">     Note: Population density (Per sq. km.) is data in 2011</t>
  </si>
  <si>
    <t xml:space="preserve">             ที่มา: กรมการปกครอง  กระทรวงหาดไทย</t>
  </si>
  <si>
    <t xml:space="preserve"> 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</si>
</sst>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Cordia New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3" fillId="0" borderId="8" xfId="1" applyNumberFormat="1" applyFont="1" applyBorder="1"/>
    <xf numFmtId="2" fontId="3" fillId="0" borderId="8" xfId="1" applyNumberFormat="1" applyFont="1" applyBorder="1"/>
    <xf numFmtId="2" fontId="3" fillId="0" borderId="0" xfId="1" applyNumberFormat="1" applyFont="1" applyBorder="1"/>
    <xf numFmtId="43" fontId="3" fillId="0" borderId="8" xfId="1" quotePrefix="1" applyNumberFormat="1" applyFont="1" applyBorder="1" applyAlignment="1">
      <alignment horizontal="right"/>
    </xf>
    <xf numFmtId="43" fontId="3" fillId="0" borderId="0" xfId="1" quotePrefix="1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187" fontId="7" fillId="0" borderId="8" xfId="1" applyNumberFormat="1" applyFont="1" applyBorder="1"/>
    <xf numFmtId="2" fontId="7" fillId="0" borderId="8" xfId="1" applyNumberFormat="1" applyFont="1" applyBorder="1"/>
    <xf numFmtId="2" fontId="7" fillId="0" borderId="0" xfId="1" applyNumberFormat="1" applyFont="1" applyBorder="1"/>
    <xf numFmtId="43" fontId="7" fillId="0" borderId="8" xfId="1" quotePrefix="1" applyNumberFormat="1" applyFont="1" applyBorder="1" applyAlignment="1">
      <alignment horizontal="right"/>
    </xf>
    <xf numFmtId="43" fontId="7" fillId="0" borderId="4" xfId="1" quotePrefix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187" fontId="7" fillId="0" borderId="0" xfId="0" applyNumberFormat="1" applyFont="1"/>
    <xf numFmtId="2" fontId="7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5" xfId="0" applyFont="1" applyBorder="1"/>
    <xf numFmtId="187" fontId="6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57150</xdr:rowOff>
    </xdr:from>
    <xdr:to>
      <xdr:col>4</xdr:col>
      <xdr:colOff>619125</xdr:colOff>
      <xdr:row>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207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2550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(2007)</a:t>
          </a:r>
        </a:p>
      </xdr:txBody>
    </xdr:sp>
    <xdr:clientData/>
  </xdr:twoCellAnchor>
  <xdr:twoCellAnchor>
    <xdr:from>
      <xdr:col>5</xdr:col>
      <xdr:colOff>76200</xdr:colOff>
      <xdr:row>5</xdr:row>
      <xdr:rowOff>57150</xdr:rowOff>
    </xdr:from>
    <xdr:to>
      <xdr:col>5</xdr:col>
      <xdr:colOff>619125</xdr:colOff>
      <xdr:row>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6</xdr:col>
      <xdr:colOff>66675</xdr:colOff>
      <xdr:row>5</xdr:row>
      <xdr:rowOff>57150</xdr:rowOff>
    </xdr:from>
    <xdr:to>
      <xdr:col>6</xdr:col>
      <xdr:colOff>609600</xdr:colOff>
      <xdr:row>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860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 (2009)</a:t>
          </a:r>
        </a:p>
      </xdr:txBody>
    </xdr:sp>
    <xdr:clientData/>
  </xdr:twoCellAnchor>
  <xdr:twoCellAnchor>
    <xdr:from>
      <xdr:col>7</xdr:col>
      <xdr:colOff>66675</xdr:colOff>
      <xdr:row>5</xdr:row>
      <xdr:rowOff>57150</xdr:rowOff>
    </xdr:from>
    <xdr:to>
      <xdr:col>7</xdr:col>
      <xdr:colOff>609600</xdr:colOff>
      <xdr:row>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35280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8</xdr:col>
      <xdr:colOff>66675</xdr:colOff>
      <xdr:row>5</xdr:row>
      <xdr:rowOff>57150</xdr:rowOff>
    </xdr:from>
    <xdr:to>
      <xdr:col>8</xdr:col>
      <xdr:colOff>609600</xdr:colOff>
      <xdr:row>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0195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9</xdr:col>
      <xdr:colOff>104775</xdr:colOff>
      <xdr:row>5</xdr:row>
      <xdr:rowOff>57150</xdr:rowOff>
    </xdr:from>
    <xdr:to>
      <xdr:col>10</xdr:col>
      <xdr:colOff>57150</xdr:colOff>
      <xdr:row>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24400" y="1133475"/>
          <a:ext cx="438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13</xdr:col>
      <xdr:colOff>0</xdr:colOff>
      <xdr:row>5</xdr:row>
      <xdr:rowOff>76200</xdr:rowOff>
    </xdr:from>
    <xdr:to>
      <xdr:col>13</xdr:col>
      <xdr:colOff>0</xdr:colOff>
      <xdr:row>7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5975" y="11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2546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(2003)</a:t>
          </a:r>
        </a:p>
      </xdr:txBody>
    </xdr:sp>
    <xdr:clientData/>
  </xdr:twoCellAnchor>
  <xdr:twoCellAnchor>
    <xdr:from>
      <xdr:col>13</xdr:col>
      <xdr:colOff>57150</xdr:colOff>
      <xdr:row>5</xdr:row>
      <xdr:rowOff>57150</xdr:rowOff>
    </xdr:from>
    <xdr:to>
      <xdr:col>14</xdr:col>
      <xdr:colOff>85725</xdr:colOff>
      <xdr:row>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531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15</xdr:col>
      <xdr:colOff>66675</xdr:colOff>
      <xdr:row>5</xdr:row>
      <xdr:rowOff>57150</xdr:rowOff>
    </xdr:from>
    <xdr:to>
      <xdr:col>16</xdr:col>
      <xdr:colOff>95250</xdr:colOff>
      <xdr:row>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6103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11</xdr:col>
      <xdr:colOff>104775</xdr:colOff>
      <xdr:row>5</xdr:row>
      <xdr:rowOff>57150</xdr:rowOff>
    </xdr:from>
    <xdr:to>
      <xdr:col>12</xdr:col>
      <xdr:colOff>57150</xdr:colOff>
      <xdr:row>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53050" y="1133475"/>
          <a:ext cx="466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(2009)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activeCell="X5" sqref="X5"/>
    </sheetView>
  </sheetViews>
  <sheetFormatPr defaultRowHeight="21"/>
  <cols>
    <col min="1" max="1" width="1.375" style="6" customWidth="1"/>
    <col min="2" max="2" width="5.625" style="6" customWidth="1"/>
    <col min="3" max="3" width="3.5" style="6" customWidth="1"/>
    <col min="4" max="4" width="6.375" style="6" customWidth="1"/>
    <col min="5" max="9" width="8.75" style="6" customWidth="1"/>
    <col min="10" max="10" width="6.375" style="6" customWidth="1"/>
    <col min="11" max="11" width="1.875" style="6" customWidth="1"/>
    <col min="12" max="12" width="6.75" style="6" customWidth="1"/>
    <col min="13" max="13" width="1.75" style="6" customWidth="1"/>
    <col min="14" max="14" width="6.75" style="6" customWidth="1"/>
    <col min="15" max="15" width="1.75" style="6" customWidth="1"/>
    <col min="16" max="16" width="6.75" style="6" customWidth="1"/>
    <col min="17" max="17" width="1.75" style="6" customWidth="1"/>
    <col min="18" max="18" width="10" style="6" customWidth="1"/>
    <col min="19" max="19" width="3.375" style="6" customWidth="1"/>
    <col min="20" max="20" width="0.875" style="6" customWidth="1"/>
    <col min="21" max="21" width="23.375" style="6" customWidth="1"/>
    <col min="22" max="22" width="7.125" style="6" customWidth="1"/>
    <col min="23" max="256" width="9" style="6"/>
    <col min="257" max="257" width="1.375" style="6" customWidth="1"/>
    <col min="258" max="258" width="5.625" style="6" customWidth="1"/>
    <col min="259" max="259" width="3.5" style="6" customWidth="1"/>
    <col min="260" max="260" width="6.375" style="6" customWidth="1"/>
    <col min="261" max="265" width="8.75" style="6" customWidth="1"/>
    <col min="266" max="266" width="6.375" style="6" customWidth="1"/>
    <col min="267" max="267" width="1.875" style="6" customWidth="1"/>
    <col min="268" max="268" width="6.75" style="6" customWidth="1"/>
    <col min="269" max="269" width="1.75" style="6" customWidth="1"/>
    <col min="270" max="270" width="6.75" style="6" customWidth="1"/>
    <col min="271" max="271" width="1.75" style="6" customWidth="1"/>
    <col min="272" max="272" width="6.75" style="6" customWidth="1"/>
    <col min="273" max="273" width="1.75" style="6" customWidth="1"/>
    <col min="274" max="274" width="10" style="6" customWidth="1"/>
    <col min="275" max="275" width="3.375" style="6" customWidth="1"/>
    <col min="276" max="276" width="0.875" style="6" customWidth="1"/>
    <col min="277" max="277" width="23.375" style="6" customWidth="1"/>
    <col min="278" max="278" width="7.125" style="6" customWidth="1"/>
    <col min="279" max="512" width="9" style="6"/>
    <col min="513" max="513" width="1.375" style="6" customWidth="1"/>
    <col min="514" max="514" width="5.625" style="6" customWidth="1"/>
    <col min="515" max="515" width="3.5" style="6" customWidth="1"/>
    <col min="516" max="516" width="6.375" style="6" customWidth="1"/>
    <col min="517" max="521" width="8.75" style="6" customWidth="1"/>
    <col min="522" max="522" width="6.375" style="6" customWidth="1"/>
    <col min="523" max="523" width="1.875" style="6" customWidth="1"/>
    <col min="524" max="524" width="6.75" style="6" customWidth="1"/>
    <col min="525" max="525" width="1.75" style="6" customWidth="1"/>
    <col min="526" max="526" width="6.75" style="6" customWidth="1"/>
    <col min="527" max="527" width="1.75" style="6" customWidth="1"/>
    <col min="528" max="528" width="6.75" style="6" customWidth="1"/>
    <col min="529" max="529" width="1.75" style="6" customWidth="1"/>
    <col min="530" max="530" width="10" style="6" customWidth="1"/>
    <col min="531" max="531" width="3.375" style="6" customWidth="1"/>
    <col min="532" max="532" width="0.875" style="6" customWidth="1"/>
    <col min="533" max="533" width="23.375" style="6" customWidth="1"/>
    <col min="534" max="534" width="7.125" style="6" customWidth="1"/>
    <col min="535" max="768" width="9" style="6"/>
    <col min="769" max="769" width="1.375" style="6" customWidth="1"/>
    <col min="770" max="770" width="5.625" style="6" customWidth="1"/>
    <col min="771" max="771" width="3.5" style="6" customWidth="1"/>
    <col min="772" max="772" width="6.375" style="6" customWidth="1"/>
    <col min="773" max="777" width="8.75" style="6" customWidth="1"/>
    <col min="778" max="778" width="6.375" style="6" customWidth="1"/>
    <col min="779" max="779" width="1.875" style="6" customWidth="1"/>
    <col min="780" max="780" width="6.75" style="6" customWidth="1"/>
    <col min="781" max="781" width="1.75" style="6" customWidth="1"/>
    <col min="782" max="782" width="6.75" style="6" customWidth="1"/>
    <col min="783" max="783" width="1.75" style="6" customWidth="1"/>
    <col min="784" max="784" width="6.75" style="6" customWidth="1"/>
    <col min="785" max="785" width="1.75" style="6" customWidth="1"/>
    <col min="786" max="786" width="10" style="6" customWidth="1"/>
    <col min="787" max="787" width="3.375" style="6" customWidth="1"/>
    <col min="788" max="788" width="0.875" style="6" customWidth="1"/>
    <col min="789" max="789" width="23.375" style="6" customWidth="1"/>
    <col min="790" max="790" width="7.125" style="6" customWidth="1"/>
    <col min="791" max="1024" width="9" style="6"/>
    <col min="1025" max="1025" width="1.375" style="6" customWidth="1"/>
    <col min="1026" max="1026" width="5.625" style="6" customWidth="1"/>
    <col min="1027" max="1027" width="3.5" style="6" customWidth="1"/>
    <col min="1028" max="1028" width="6.375" style="6" customWidth="1"/>
    <col min="1029" max="1033" width="8.75" style="6" customWidth="1"/>
    <col min="1034" max="1034" width="6.375" style="6" customWidth="1"/>
    <col min="1035" max="1035" width="1.875" style="6" customWidth="1"/>
    <col min="1036" max="1036" width="6.75" style="6" customWidth="1"/>
    <col min="1037" max="1037" width="1.75" style="6" customWidth="1"/>
    <col min="1038" max="1038" width="6.75" style="6" customWidth="1"/>
    <col min="1039" max="1039" width="1.75" style="6" customWidth="1"/>
    <col min="1040" max="1040" width="6.75" style="6" customWidth="1"/>
    <col min="1041" max="1041" width="1.75" style="6" customWidth="1"/>
    <col min="1042" max="1042" width="10" style="6" customWidth="1"/>
    <col min="1043" max="1043" width="3.375" style="6" customWidth="1"/>
    <col min="1044" max="1044" width="0.875" style="6" customWidth="1"/>
    <col min="1045" max="1045" width="23.375" style="6" customWidth="1"/>
    <col min="1046" max="1046" width="7.125" style="6" customWidth="1"/>
    <col min="1047" max="1280" width="9" style="6"/>
    <col min="1281" max="1281" width="1.375" style="6" customWidth="1"/>
    <col min="1282" max="1282" width="5.625" style="6" customWidth="1"/>
    <col min="1283" max="1283" width="3.5" style="6" customWidth="1"/>
    <col min="1284" max="1284" width="6.375" style="6" customWidth="1"/>
    <col min="1285" max="1289" width="8.75" style="6" customWidth="1"/>
    <col min="1290" max="1290" width="6.375" style="6" customWidth="1"/>
    <col min="1291" max="1291" width="1.875" style="6" customWidth="1"/>
    <col min="1292" max="1292" width="6.75" style="6" customWidth="1"/>
    <col min="1293" max="1293" width="1.75" style="6" customWidth="1"/>
    <col min="1294" max="1294" width="6.75" style="6" customWidth="1"/>
    <col min="1295" max="1295" width="1.75" style="6" customWidth="1"/>
    <col min="1296" max="1296" width="6.75" style="6" customWidth="1"/>
    <col min="1297" max="1297" width="1.75" style="6" customWidth="1"/>
    <col min="1298" max="1298" width="10" style="6" customWidth="1"/>
    <col min="1299" max="1299" width="3.375" style="6" customWidth="1"/>
    <col min="1300" max="1300" width="0.875" style="6" customWidth="1"/>
    <col min="1301" max="1301" width="23.375" style="6" customWidth="1"/>
    <col min="1302" max="1302" width="7.125" style="6" customWidth="1"/>
    <col min="1303" max="1536" width="9" style="6"/>
    <col min="1537" max="1537" width="1.375" style="6" customWidth="1"/>
    <col min="1538" max="1538" width="5.625" style="6" customWidth="1"/>
    <col min="1539" max="1539" width="3.5" style="6" customWidth="1"/>
    <col min="1540" max="1540" width="6.375" style="6" customWidth="1"/>
    <col min="1541" max="1545" width="8.75" style="6" customWidth="1"/>
    <col min="1546" max="1546" width="6.375" style="6" customWidth="1"/>
    <col min="1547" max="1547" width="1.875" style="6" customWidth="1"/>
    <col min="1548" max="1548" width="6.75" style="6" customWidth="1"/>
    <col min="1549" max="1549" width="1.75" style="6" customWidth="1"/>
    <col min="1550" max="1550" width="6.75" style="6" customWidth="1"/>
    <col min="1551" max="1551" width="1.75" style="6" customWidth="1"/>
    <col min="1552" max="1552" width="6.75" style="6" customWidth="1"/>
    <col min="1553" max="1553" width="1.75" style="6" customWidth="1"/>
    <col min="1554" max="1554" width="10" style="6" customWidth="1"/>
    <col min="1555" max="1555" width="3.375" style="6" customWidth="1"/>
    <col min="1556" max="1556" width="0.875" style="6" customWidth="1"/>
    <col min="1557" max="1557" width="23.375" style="6" customWidth="1"/>
    <col min="1558" max="1558" width="7.125" style="6" customWidth="1"/>
    <col min="1559" max="1792" width="9" style="6"/>
    <col min="1793" max="1793" width="1.375" style="6" customWidth="1"/>
    <col min="1794" max="1794" width="5.625" style="6" customWidth="1"/>
    <col min="1795" max="1795" width="3.5" style="6" customWidth="1"/>
    <col min="1796" max="1796" width="6.375" style="6" customWidth="1"/>
    <col min="1797" max="1801" width="8.75" style="6" customWidth="1"/>
    <col min="1802" max="1802" width="6.375" style="6" customWidth="1"/>
    <col min="1803" max="1803" width="1.875" style="6" customWidth="1"/>
    <col min="1804" max="1804" width="6.75" style="6" customWidth="1"/>
    <col min="1805" max="1805" width="1.75" style="6" customWidth="1"/>
    <col min="1806" max="1806" width="6.75" style="6" customWidth="1"/>
    <col min="1807" max="1807" width="1.75" style="6" customWidth="1"/>
    <col min="1808" max="1808" width="6.75" style="6" customWidth="1"/>
    <col min="1809" max="1809" width="1.75" style="6" customWidth="1"/>
    <col min="1810" max="1810" width="10" style="6" customWidth="1"/>
    <col min="1811" max="1811" width="3.375" style="6" customWidth="1"/>
    <col min="1812" max="1812" width="0.875" style="6" customWidth="1"/>
    <col min="1813" max="1813" width="23.375" style="6" customWidth="1"/>
    <col min="1814" max="1814" width="7.125" style="6" customWidth="1"/>
    <col min="1815" max="2048" width="9" style="6"/>
    <col min="2049" max="2049" width="1.375" style="6" customWidth="1"/>
    <col min="2050" max="2050" width="5.625" style="6" customWidth="1"/>
    <col min="2051" max="2051" width="3.5" style="6" customWidth="1"/>
    <col min="2052" max="2052" width="6.375" style="6" customWidth="1"/>
    <col min="2053" max="2057" width="8.75" style="6" customWidth="1"/>
    <col min="2058" max="2058" width="6.375" style="6" customWidth="1"/>
    <col min="2059" max="2059" width="1.875" style="6" customWidth="1"/>
    <col min="2060" max="2060" width="6.75" style="6" customWidth="1"/>
    <col min="2061" max="2061" width="1.75" style="6" customWidth="1"/>
    <col min="2062" max="2062" width="6.75" style="6" customWidth="1"/>
    <col min="2063" max="2063" width="1.75" style="6" customWidth="1"/>
    <col min="2064" max="2064" width="6.75" style="6" customWidth="1"/>
    <col min="2065" max="2065" width="1.75" style="6" customWidth="1"/>
    <col min="2066" max="2066" width="10" style="6" customWidth="1"/>
    <col min="2067" max="2067" width="3.375" style="6" customWidth="1"/>
    <col min="2068" max="2068" width="0.875" style="6" customWidth="1"/>
    <col min="2069" max="2069" width="23.375" style="6" customWidth="1"/>
    <col min="2070" max="2070" width="7.125" style="6" customWidth="1"/>
    <col min="2071" max="2304" width="9" style="6"/>
    <col min="2305" max="2305" width="1.375" style="6" customWidth="1"/>
    <col min="2306" max="2306" width="5.625" style="6" customWidth="1"/>
    <col min="2307" max="2307" width="3.5" style="6" customWidth="1"/>
    <col min="2308" max="2308" width="6.375" style="6" customWidth="1"/>
    <col min="2309" max="2313" width="8.75" style="6" customWidth="1"/>
    <col min="2314" max="2314" width="6.375" style="6" customWidth="1"/>
    <col min="2315" max="2315" width="1.875" style="6" customWidth="1"/>
    <col min="2316" max="2316" width="6.75" style="6" customWidth="1"/>
    <col min="2317" max="2317" width="1.75" style="6" customWidth="1"/>
    <col min="2318" max="2318" width="6.75" style="6" customWidth="1"/>
    <col min="2319" max="2319" width="1.75" style="6" customWidth="1"/>
    <col min="2320" max="2320" width="6.75" style="6" customWidth="1"/>
    <col min="2321" max="2321" width="1.75" style="6" customWidth="1"/>
    <col min="2322" max="2322" width="10" style="6" customWidth="1"/>
    <col min="2323" max="2323" width="3.375" style="6" customWidth="1"/>
    <col min="2324" max="2324" width="0.875" style="6" customWidth="1"/>
    <col min="2325" max="2325" width="23.375" style="6" customWidth="1"/>
    <col min="2326" max="2326" width="7.125" style="6" customWidth="1"/>
    <col min="2327" max="2560" width="9" style="6"/>
    <col min="2561" max="2561" width="1.375" style="6" customWidth="1"/>
    <col min="2562" max="2562" width="5.625" style="6" customWidth="1"/>
    <col min="2563" max="2563" width="3.5" style="6" customWidth="1"/>
    <col min="2564" max="2564" width="6.375" style="6" customWidth="1"/>
    <col min="2565" max="2569" width="8.75" style="6" customWidth="1"/>
    <col min="2570" max="2570" width="6.375" style="6" customWidth="1"/>
    <col min="2571" max="2571" width="1.875" style="6" customWidth="1"/>
    <col min="2572" max="2572" width="6.75" style="6" customWidth="1"/>
    <col min="2573" max="2573" width="1.75" style="6" customWidth="1"/>
    <col min="2574" max="2574" width="6.75" style="6" customWidth="1"/>
    <col min="2575" max="2575" width="1.75" style="6" customWidth="1"/>
    <col min="2576" max="2576" width="6.75" style="6" customWidth="1"/>
    <col min="2577" max="2577" width="1.75" style="6" customWidth="1"/>
    <col min="2578" max="2578" width="10" style="6" customWidth="1"/>
    <col min="2579" max="2579" width="3.375" style="6" customWidth="1"/>
    <col min="2580" max="2580" width="0.875" style="6" customWidth="1"/>
    <col min="2581" max="2581" width="23.375" style="6" customWidth="1"/>
    <col min="2582" max="2582" width="7.125" style="6" customWidth="1"/>
    <col min="2583" max="2816" width="9" style="6"/>
    <col min="2817" max="2817" width="1.375" style="6" customWidth="1"/>
    <col min="2818" max="2818" width="5.625" style="6" customWidth="1"/>
    <col min="2819" max="2819" width="3.5" style="6" customWidth="1"/>
    <col min="2820" max="2820" width="6.375" style="6" customWidth="1"/>
    <col min="2821" max="2825" width="8.75" style="6" customWidth="1"/>
    <col min="2826" max="2826" width="6.375" style="6" customWidth="1"/>
    <col min="2827" max="2827" width="1.875" style="6" customWidth="1"/>
    <col min="2828" max="2828" width="6.75" style="6" customWidth="1"/>
    <col min="2829" max="2829" width="1.75" style="6" customWidth="1"/>
    <col min="2830" max="2830" width="6.75" style="6" customWidth="1"/>
    <col min="2831" max="2831" width="1.75" style="6" customWidth="1"/>
    <col min="2832" max="2832" width="6.75" style="6" customWidth="1"/>
    <col min="2833" max="2833" width="1.75" style="6" customWidth="1"/>
    <col min="2834" max="2834" width="10" style="6" customWidth="1"/>
    <col min="2835" max="2835" width="3.375" style="6" customWidth="1"/>
    <col min="2836" max="2836" width="0.875" style="6" customWidth="1"/>
    <col min="2837" max="2837" width="23.375" style="6" customWidth="1"/>
    <col min="2838" max="2838" width="7.125" style="6" customWidth="1"/>
    <col min="2839" max="3072" width="9" style="6"/>
    <col min="3073" max="3073" width="1.375" style="6" customWidth="1"/>
    <col min="3074" max="3074" width="5.625" style="6" customWidth="1"/>
    <col min="3075" max="3075" width="3.5" style="6" customWidth="1"/>
    <col min="3076" max="3076" width="6.375" style="6" customWidth="1"/>
    <col min="3077" max="3081" width="8.75" style="6" customWidth="1"/>
    <col min="3082" max="3082" width="6.375" style="6" customWidth="1"/>
    <col min="3083" max="3083" width="1.875" style="6" customWidth="1"/>
    <col min="3084" max="3084" width="6.75" style="6" customWidth="1"/>
    <col min="3085" max="3085" width="1.75" style="6" customWidth="1"/>
    <col min="3086" max="3086" width="6.75" style="6" customWidth="1"/>
    <col min="3087" max="3087" width="1.75" style="6" customWidth="1"/>
    <col min="3088" max="3088" width="6.75" style="6" customWidth="1"/>
    <col min="3089" max="3089" width="1.75" style="6" customWidth="1"/>
    <col min="3090" max="3090" width="10" style="6" customWidth="1"/>
    <col min="3091" max="3091" width="3.375" style="6" customWidth="1"/>
    <col min="3092" max="3092" width="0.875" style="6" customWidth="1"/>
    <col min="3093" max="3093" width="23.375" style="6" customWidth="1"/>
    <col min="3094" max="3094" width="7.125" style="6" customWidth="1"/>
    <col min="3095" max="3328" width="9" style="6"/>
    <col min="3329" max="3329" width="1.375" style="6" customWidth="1"/>
    <col min="3330" max="3330" width="5.625" style="6" customWidth="1"/>
    <col min="3331" max="3331" width="3.5" style="6" customWidth="1"/>
    <col min="3332" max="3332" width="6.375" style="6" customWidth="1"/>
    <col min="3333" max="3337" width="8.75" style="6" customWidth="1"/>
    <col min="3338" max="3338" width="6.375" style="6" customWidth="1"/>
    <col min="3339" max="3339" width="1.875" style="6" customWidth="1"/>
    <col min="3340" max="3340" width="6.75" style="6" customWidth="1"/>
    <col min="3341" max="3341" width="1.75" style="6" customWidth="1"/>
    <col min="3342" max="3342" width="6.75" style="6" customWidth="1"/>
    <col min="3343" max="3343" width="1.75" style="6" customWidth="1"/>
    <col min="3344" max="3344" width="6.75" style="6" customWidth="1"/>
    <col min="3345" max="3345" width="1.75" style="6" customWidth="1"/>
    <col min="3346" max="3346" width="10" style="6" customWidth="1"/>
    <col min="3347" max="3347" width="3.375" style="6" customWidth="1"/>
    <col min="3348" max="3348" width="0.875" style="6" customWidth="1"/>
    <col min="3349" max="3349" width="23.375" style="6" customWidth="1"/>
    <col min="3350" max="3350" width="7.125" style="6" customWidth="1"/>
    <col min="3351" max="3584" width="9" style="6"/>
    <col min="3585" max="3585" width="1.375" style="6" customWidth="1"/>
    <col min="3586" max="3586" width="5.625" style="6" customWidth="1"/>
    <col min="3587" max="3587" width="3.5" style="6" customWidth="1"/>
    <col min="3588" max="3588" width="6.375" style="6" customWidth="1"/>
    <col min="3589" max="3593" width="8.75" style="6" customWidth="1"/>
    <col min="3594" max="3594" width="6.375" style="6" customWidth="1"/>
    <col min="3595" max="3595" width="1.875" style="6" customWidth="1"/>
    <col min="3596" max="3596" width="6.75" style="6" customWidth="1"/>
    <col min="3597" max="3597" width="1.75" style="6" customWidth="1"/>
    <col min="3598" max="3598" width="6.75" style="6" customWidth="1"/>
    <col min="3599" max="3599" width="1.75" style="6" customWidth="1"/>
    <col min="3600" max="3600" width="6.75" style="6" customWidth="1"/>
    <col min="3601" max="3601" width="1.75" style="6" customWidth="1"/>
    <col min="3602" max="3602" width="10" style="6" customWidth="1"/>
    <col min="3603" max="3603" width="3.375" style="6" customWidth="1"/>
    <col min="3604" max="3604" width="0.875" style="6" customWidth="1"/>
    <col min="3605" max="3605" width="23.375" style="6" customWidth="1"/>
    <col min="3606" max="3606" width="7.125" style="6" customWidth="1"/>
    <col min="3607" max="3840" width="9" style="6"/>
    <col min="3841" max="3841" width="1.375" style="6" customWidth="1"/>
    <col min="3842" max="3842" width="5.625" style="6" customWidth="1"/>
    <col min="3843" max="3843" width="3.5" style="6" customWidth="1"/>
    <col min="3844" max="3844" width="6.375" style="6" customWidth="1"/>
    <col min="3845" max="3849" width="8.75" style="6" customWidth="1"/>
    <col min="3850" max="3850" width="6.375" style="6" customWidth="1"/>
    <col min="3851" max="3851" width="1.875" style="6" customWidth="1"/>
    <col min="3852" max="3852" width="6.75" style="6" customWidth="1"/>
    <col min="3853" max="3853" width="1.75" style="6" customWidth="1"/>
    <col min="3854" max="3854" width="6.75" style="6" customWidth="1"/>
    <col min="3855" max="3855" width="1.75" style="6" customWidth="1"/>
    <col min="3856" max="3856" width="6.75" style="6" customWidth="1"/>
    <col min="3857" max="3857" width="1.75" style="6" customWidth="1"/>
    <col min="3858" max="3858" width="10" style="6" customWidth="1"/>
    <col min="3859" max="3859" width="3.375" style="6" customWidth="1"/>
    <col min="3860" max="3860" width="0.875" style="6" customWidth="1"/>
    <col min="3861" max="3861" width="23.375" style="6" customWidth="1"/>
    <col min="3862" max="3862" width="7.125" style="6" customWidth="1"/>
    <col min="3863" max="4096" width="9" style="6"/>
    <col min="4097" max="4097" width="1.375" style="6" customWidth="1"/>
    <col min="4098" max="4098" width="5.625" style="6" customWidth="1"/>
    <col min="4099" max="4099" width="3.5" style="6" customWidth="1"/>
    <col min="4100" max="4100" width="6.375" style="6" customWidth="1"/>
    <col min="4101" max="4105" width="8.75" style="6" customWidth="1"/>
    <col min="4106" max="4106" width="6.375" style="6" customWidth="1"/>
    <col min="4107" max="4107" width="1.875" style="6" customWidth="1"/>
    <col min="4108" max="4108" width="6.75" style="6" customWidth="1"/>
    <col min="4109" max="4109" width="1.75" style="6" customWidth="1"/>
    <col min="4110" max="4110" width="6.75" style="6" customWidth="1"/>
    <col min="4111" max="4111" width="1.75" style="6" customWidth="1"/>
    <col min="4112" max="4112" width="6.75" style="6" customWidth="1"/>
    <col min="4113" max="4113" width="1.75" style="6" customWidth="1"/>
    <col min="4114" max="4114" width="10" style="6" customWidth="1"/>
    <col min="4115" max="4115" width="3.375" style="6" customWidth="1"/>
    <col min="4116" max="4116" width="0.875" style="6" customWidth="1"/>
    <col min="4117" max="4117" width="23.375" style="6" customWidth="1"/>
    <col min="4118" max="4118" width="7.125" style="6" customWidth="1"/>
    <col min="4119" max="4352" width="9" style="6"/>
    <col min="4353" max="4353" width="1.375" style="6" customWidth="1"/>
    <col min="4354" max="4354" width="5.625" style="6" customWidth="1"/>
    <col min="4355" max="4355" width="3.5" style="6" customWidth="1"/>
    <col min="4356" max="4356" width="6.375" style="6" customWidth="1"/>
    <col min="4357" max="4361" width="8.75" style="6" customWidth="1"/>
    <col min="4362" max="4362" width="6.375" style="6" customWidth="1"/>
    <col min="4363" max="4363" width="1.875" style="6" customWidth="1"/>
    <col min="4364" max="4364" width="6.75" style="6" customWidth="1"/>
    <col min="4365" max="4365" width="1.75" style="6" customWidth="1"/>
    <col min="4366" max="4366" width="6.75" style="6" customWidth="1"/>
    <col min="4367" max="4367" width="1.75" style="6" customWidth="1"/>
    <col min="4368" max="4368" width="6.75" style="6" customWidth="1"/>
    <col min="4369" max="4369" width="1.75" style="6" customWidth="1"/>
    <col min="4370" max="4370" width="10" style="6" customWidth="1"/>
    <col min="4371" max="4371" width="3.375" style="6" customWidth="1"/>
    <col min="4372" max="4372" width="0.875" style="6" customWidth="1"/>
    <col min="4373" max="4373" width="23.375" style="6" customWidth="1"/>
    <col min="4374" max="4374" width="7.125" style="6" customWidth="1"/>
    <col min="4375" max="4608" width="9" style="6"/>
    <col min="4609" max="4609" width="1.375" style="6" customWidth="1"/>
    <col min="4610" max="4610" width="5.625" style="6" customWidth="1"/>
    <col min="4611" max="4611" width="3.5" style="6" customWidth="1"/>
    <col min="4612" max="4612" width="6.375" style="6" customWidth="1"/>
    <col min="4613" max="4617" width="8.75" style="6" customWidth="1"/>
    <col min="4618" max="4618" width="6.375" style="6" customWidth="1"/>
    <col min="4619" max="4619" width="1.875" style="6" customWidth="1"/>
    <col min="4620" max="4620" width="6.75" style="6" customWidth="1"/>
    <col min="4621" max="4621" width="1.75" style="6" customWidth="1"/>
    <col min="4622" max="4622" width="6.75" style="6" customWidth="1"/>
    <col min="4623" max="4623" width="1.75" style="6" customWidth="1"/>
    <col min="4624" max="4624" width="6.75" style="6" customWidth="1"/>
    <col min="4625" max="4625" width="1.75" style="6" customWidth="1"/>
    <col min="4626" max="4626" width="10" style="6" customWidth="1"/>
    <col min="4627" max="4627" width="3.375" style="6" customWidth="1"/>
    <col min="4628" max="4628" width="0.875" style="6" customWidth="1"/>
    <col min="4629" max="4629" width="23.375" style="6" customWidth="1"/>
    <col min="4630" max="4630" width="7.125" style="6" customWidth="1"/>
    <col min="4631" max="4864" width="9" style="6"/>
    <col min="4865" max="4865" width="1.375" style="6" customWidth="1"/>
    <col min="4866" max="4866" width="5.625" style="6" customWidth="1"/>
    <col min="4867" max="4867" width="3.5" style="6" customWidth="1"/>
    <col min="4868" max="4868" width="6.375" style="6" customWidth="1"/>
    <col min="4869" max="4873" width="8.75" style="6" customWidth="1"/>
    <col min="4874" max="4874" width="6.375" style="6" customWidth="1"/>
    <col min="4875" max="4875" width="1.875" style="6" customWidth="1"/>
    <col min="4876" max="4876" width="6.75" style="6" customWidth="1"/>
    <col min="4877" max="4877" width="1.75" style="6" customWidth="1"/>
    <col min="4878" max="4878" width="6.75" style="6" customWidth="1"/>
    <col min="4879" max="4879" width="1.75" style="6" customWidth="1"/>
    <col min="4880" max="4880" width="6.75" style="6" customWidth="1"/>
    <col min="4881" max="4881" width="1.75" style="6" customWidth="1"/>
    <col min="4882" max="4882" width="10" style="6" customWidth="1"/>
    <col min="4883" max="4883" width="3.375" style="6" customWidth="1"/>
    <col min="4884" max="4884" width="0.875" style="6" customWidth="1"/>
    <col min="4885" max="4885" width="23.375" style="6" customWidth="1"/>
    <col min="4886" max="4886" width="7.125" style="6" customWidth="1"/>
    <col min="4887" max="5120" width="9" style="6"/>
    <col min="5121" max="5121" width="1.375" style="6" customWidth="1"/>
    <col min="5122" max="5122" width="5.625" style="6" customWidth="1"/>
    <col min="5123" max="5123" width="3.5" style="6" customWidth="1"/>
    <col min="5124" max="5124" width="6.375" style="6" customWidth="1"/>
    <col min="5125" max="5129" width="8.75" style="6" customWidth="1"/>
    <col min="5130" max="5130" width="6.375" style="6" customWidth="1"/>
    <col min="5131" max="5131" width="1.875" style="6" customWidth="1"/>
    <col min="5132" max="5132" width="6.75" style="6" customWidth="1"/>
    <col min="5133" max="5133" width="1.75" style="6" customWidth="1"/>
    <col min="5134" max="5134" width="6.75" style="6" customWidth="1"/>
    <col min="5135" max="5135" width="1.75" style="6" customWidth="1"/>
    <col min="5136" max="5136" width="6.75" style="6" customWidth="1"/>
    <col min="5137" max="5137" width="1.75" style="6" customWidth="1"/>
    <col min="5138" max="5138" width="10" style="6" customWidth="1"/>
    <col min="5139" max="5139" width="3.375" style="6" customWidth="1"/>
    <col min="5140" max="5140" width="0.875" style="6" customWidth="1"/>
    <col min="5141" max="5141" width="23.375" style="6" customWidth="1"/>
    <col min="5142" max="5142" width="7.125" style="6" customWidth="1"/>
    <col min="5143" max="5376" width="9" style="6"/>
    <col min="5377" max="5377" width="1.375" style="6" customWidth="1"/>
    <col min="5378" max="5378" width="5.625" style="6" customWidth="1"/>
    <col min="5379" max="5379" width="3.5" style="6" customWidth="1"/>
    <col min="5380" max="5380" width="6.375" style="6" customWidth="1"/>
    <col min="5381" max="5385" width="8.75" style="6" customWidth="1"/>
    <col min="5386" max="5386" width="6.375" style="6" customWidth="1"/>
    <col min="5387" max="5387" width="1.875" style="6" customWidth="1"/>
    <col min="5388" max="5388" width="6.75" style="6" customWidth="1"/>
    <col min="5389" max="5389" width="1.75" style="6" customWidth="1"/>
    <col min="5390" max="5390" width="6.75" style="6" customWidth="1"/>
    <col min="5391" max="5391" width="1.75" style="6" customWidth="1"/>
    <col min="5392" max="5392" width="6.75" style="6" customWidth="1"/>
    <col min="5393" max="5393" width="1.75" style="6" customWidth="1"/>
    <col min="5394" max="5394" width="10" style="6" customWidth="1"/>
    <col min="5395" max="5395" width="3.375" style="6" customWidth="1"/>
    <col min="5396" max="5396" width="0.875" style="6" customWidth="1"/>
    <col min="5397" max="5397" width="23.375" style="6" customWidth="1"/>
    <col min="5398" max="5398" width="7.125" style="6" customWidth="1"/>
    <col min="5399" max="5632" width="9" style="6"/>
    <col min="5633" max="5633" width="1.375" style="6" customWidth="1"/>
    <col min="5634" max="5634" width="5.625" style="6" customWidth="1"/>
    <col min="5635" max="5635" width="3.5" style="6" customWidth="1"/>
    <col min="5636" max="5636" width="6.375" style="6" customWidth="1"/>
    <col min="5637" max="5641" width="8.75" style="6" customWidth="1"/>
    <col min="5642" max="5642" width="6.375" style="6" customWidth="1"/>
    <col min="5643" max="5643" width="1.875" style="6" customWidth="1"/>
    <col min="5644" max="5644" width="6.75" style="6" customWidth="1"/>
    <col min="5645" max="5645" width="1.75" style="6" customWidth="1"/>
    <col min="5646" max="5646" width="6.75" style="6" customWidth="1"/>
    <col min="5647" max="5647" width="1.75" style="6" customWidth="1"/>
    <col min="5648" max="5648" width="6.75" style="6" customWidth="1"/>
    <col min="5649" max="5649" width="1.75" style="6" customWidth="1"/>
    <col min="5650" max="5650" width="10" style="6" customWidth="1"/>
    <col min="5651" max="5651" width="3.375" style="6" customWidth="1"/>
    <col min="5652" max="5652" width="0.875" style="6" customWidth="1"/>
    <col min="5653" max="5653" width="23.375" style="6" customWidth="1"/>
    <col min="5654" max="5654" width="7.125" style="6" customWidth="1"/>
    <col min="5655" max="5888" width="9" style="6"/>
    <col min="5889" max="5889" width="1.375" style="6" customWidth="1"/>
    <col min="5890" max="5890" width="5.625" style="6" customWidth="1"/>
    <col min="5891" max="5891" width="3.5" style="6" customWidth="1"/>
    <col min="5892" max="5892" width="6.375" style="6" customWidth="1"/>
    <col min="5893" max="5897" width="8.75" style="6" customWidth="1"/>
    <col min="5898" max="5898" width="6.375" style="6" customWidth="1"/>
    <col min="5899" max="5899" width="1.875" style="6" customWidth="1"/>
    <col min="5900" max="5900" width="6.75" style="6" customWidth="1"/>
    <col min="5901" max="5901" width="1.75" style="6" customWidth="1"/>
    <col min="5902" max="5902" width="6.75" style="6" customWidth="1"/>
    <col min="5903" max="5903" width="1.75" style="6" customWidth="1"/>
    <col min="5904" max="5904" width="6.75" style="6" customWidth="1"/>
    <col min="5905" max="5905" width="1.75" style="6" customWidth="1"/>
    <col min="5906" max="5906" width="10" style="6" customWidth="1"/>
    <col min="5907" max="5907" width="3.375" style="6" customWidth="1"/>
    <col min="5908" max="5908" width="0.875" style="6" customWidth="1"/>
    <col min="5909" max="5909" width="23.375" style="6" customWidth="1"/>
    <col min="5910" max="5910" width="7.125" style="6" customWidth="1"/>
    <col min="5911" max="6144" width="9" style="6"/>
    <col min="6145" max="6145" width="1.375" style="6" customWidth="1"/>
    <col min="6146" max="6146" width="5.625" style="6" customWidth="1"/>
    <col min="6147" max="6147" width="3.5" style="6" customWidth="1"/>
    <col min="6148" max="6148" width="6.375" style="6" customWidth="1"/>
    <col min="6149" max="6153" width="8.75" style="6" customWidth="1"/>
    <col min="6154" max="6154" width="6.375" style="6" customWidth="1"/>
    <col min="6155" max="6155" width="1.875" style="6" customWidth="1"/>
    <col min="6156" max="6156" width="6.75" style="6" customWidth="1"/>
    <col min="6157" max="6157" width="1.75" style="6" customWidth="1"/>
    <col min="6158" max="6158" width="6.75" style="6" customWidth="1"/>
    <col min="6159" max="6159" width="1.75" style="6" customWidth="1"/>
    <col min="6160" max="6160" width="6.75" style="6" customWidth="1"/>
    <col min="6161" max="6161" width="1.75" style="6" customWidth="1"/>
    <col min="6162" max="6162" width="10" style="6" customWidth="1"/>
    <col min="6163" max="6163" width="3.375" style="6" customWidth="1"/>
    <col min="6164" max="6164" width="0.875" style="6" customWidth="1"/>
    <col min="6165" max="6165" width="23.375" style="6" customWidth="1"/>
    <col min="6166" max="6166" width="7.125" style="6" customWidth="1"/>
    <col min="6167" max="6400" width="9" style="6"/>
    <col min="6401" max="6401" width="1.375" style="6" customWidth="1"/>
    <col min="6402" max="6402" width="5.625" style="6" customWidth="1"/>
    <col min="6403" max="6403" width="3.5" style="6" customWidth="1"/>
    <col min="6404" max="6404" width="6.375" style="6" customWidth="1"/>
    <col min="6405" max="6409" width="8.75" style="6" customWidth="1"/>
    <col min="6410" max="6410" width="6.375" style="6" customWidth="1"/>
    <col min="6411" max="6411" width="1.875" style="6" customWidth="1"/>
    <col min="6412" max="6412" width="6.75" style="6" customWidth="1"/>
    <col min="6413" max="6413" width="1.75" style="6" customWidth="1"/>
    <col min="6414" max="6414" width="6.75" style="6" customWidth="1"/>
    <col min="6415" max="6415" width="1.75" style="6" customWidth="1"/>
    <col min="6416" max="6416" width="6.75" style="6" customWidth="1"/>
    <col min="6417" max="6417" width="1.75" style="6" customWidth="1"/>
    <col min="6418" max="6418" width="10" style="6" customWidth="1"/>
    <col min="6419" max="6419" width="3.375" style="6" customWidth="1"/>
    <col min="6420" max="6420" width="0.875" style="6" customWidth="1"/>
    <col min="6421" max="6421" width="23.375" style="6" customWidth="1"/>
    <col min="6422" max="6422" width="7.125" style="6" customWidth="1"/>
    <col min="6423" max="6656" width="9" style="6"/>
    <col min="6657" max="6657" width="1.375" style="6" customWidth="1"/>
    <col min="6658" max="6658" width="5.625" style="6" customWidth="1"/>
    <col min="6659" max="6659" width="3.5" style="6" customWidth="1"/>
    <col min="6660" max="6660" width="6.375" style="6" customWidth="1"/>
    <col min="6661" max="6665" width="8.75" style="6" customWidth="1"/>
    <col min="6666" max="6666" width="6.375" style="6" customWidth="1"/>
    <col min="6667" max="6667" width="1.875" style="6" customWidth="1"/>
    <col min="6668" max="6668" width="6.75" style="6" customWidth="1"/>
    <col min="6669" max="6669" width="1.75" style="6" customWidth="1"/>
    <col min="6670" max="6670" width="6.75" style="6" customWidth="1"/>
    <col min="6671" max="6671" width="1.75" style="6" customWidth="1"/>
    <col min="6672" max="6672" width="6.75" style="6" customWidth="1"/>
    <col min="6673" max="6673" width="1.75" style="6" customWidth="1"/>
    <col min="6674" max="6674" width="10" style="6" customWidth="1"/>
    <col min="6675" max="6675" width="3.375" style="6" customWidth="1"/>
    <col min="6676" max="6676" width="0.875" style="6" customWidth="1"/>
    <col min="6677" max="6677" width="23.375" style="6" customWidth="1"/>
    <col min="6678" max="6678" width="7.125" style="6" customWidth="1"/>
    <col min="6679" max="6912" width="9" style="6"/>
    <col min="6913" max="6913" width="1.375" style="6" customWidth="1"/>
    <col min="6914" max="6914" width="5.625" style="6" customWidth="1"/>
    <col min="6915" max="6915" width="3.5" style="6" customWidth="1"/>
    <col min="6916" max="6916" width="6.375" style="6" customWidth="1"/>
    <col min="6917" max="6921" width="8.75" style="6" customWidth="1"/>
    <col min="6922" max="6922" width="6.375" style="6" customWidth="1"/>
    <col min="6923" max="6923" width="1.875" style="6" customWidth="1"/>
    <col min="6924" max="6924" width="6.75" style="6" customWidth="1"/>
    <col min="6925" max="6925" width="1.75" style="6" customWidth="1"/>
    <col min="6926" max="6926" width="6.75" style="6" customWidth="1"/>
    <col min="6927" max="6927" width="1.75" style="6" customWidth="1"/>
    <col min="6928" max="6928" width="6.75" style="6" customWidth="1"/>
    <col min="6929" max="6929" width="1.75" style="6" customWidth="1"/>
    <col min="6930" max="6930" width="10" style="6" customWidth="1"/>
    <col min="6931" max="6931" width="3.375" style="6" customWidth="1"/>
    <col min="6932" max="6932" width="0.875" style="6" customWidth="1"/>
    <col min="6933" max="6933" width="23.375" style="6" customWidth="1"/>
    <col min="6934" max="6934" width="7.125" style="6" customWidth="1"/>
    <col min="6935" max="7168" width="9" style="6"/>
    <col min="7169" max="7169" width="1.375" style="6" customWidth="1"/>
    <col min="7170" max="7170" width="5.625" style="6" customWidth="1"/>
    <col min="7171" max="7171" width="3.5" style="6" customWidth="1"/>
    <col min="7172" max="7172" width="6.375" style="6" customWidth="1"/>
    <col min="7173" max="7177" width="8.75" style="6" customWidth="1"/>
    <col min="7178" max="7178" width="6.375" style="6" customWidth="1"/>
    <col min="7179" max="7179" width="1.875" style="6" customWidth="1"/>
    <col min="7180" max="7180" width="6.75" style="6" customWidth="1"/>
    <col min="7181" max="7181" width="1.75" style="6" customWidth="1"/>
    <col min="7182" max="7182" width="6.75" style="6" customWidth="1"/>
    <col min="7183" max="7183" width="1.75" style="6" customWidth="1"/>
    <col min="7184" max="7184" width="6.75" style="6" customWidth="1"/>
    <col min="7185" max="7185" width="1.75" style="6" customWidth="1"/>
    <col min="7186" max="7186" width="10" style="6" customWidth="1"/>
    <col min="7187" max="7187" width="3.375" style="6" customWidth="1"/>
    <col min="7188" max="7188" width="0.875" style="6" customWidth="1"/>
    <col min="7189" max="7189" width="23.375" style="6" customWidth="1"/>
    <col min="7190" max="7190" width="7.125" style="6" customWidth="1"/>
    <col min="7191" max="7424" width="9" style="6"/>
    <col min="7425" max="7425" width="1.375" style="6" customWidth="1"/>
    <col min="7426" max="7426" width="5.625" style="6" customWidth="1"/>
    <col min="7427" max="7427" width="3.5" style="6" customWidth="1"/>
    <col min="7428" max="7428" width="6.375" style="6" customWidth="1"/>
    <col min="7429" max="7433" width="8.75" style="6" customWidth="1"/>
    <col min="7434" max="7434" width="6.375" style="6" customWidth="1"/>
    <col min="7435" max="7435" width="1.875" style="6" customWidth="1"/>
    <col min="7436" max="7436" width="6.75" style="6" customWidth="1"/>
    <col min="7437" max="7437" width="1.75" style="6" customWidth="1"/>
    <col min="7438" max="7438" width="6.75" style="6" customWidth="1"/>
    <col min="7439" max="7439" width="1.75" style="6" customWidth="1"/>
    <col min="7440" max="7440" width="6.75" style="6" customWidth="1"/>
    <col min="7441" max="7441" width="1.75" style="6" customWidth="1"/>
    <col min="7442" max="7442" width="10" style="6" customWidth="1"/>
    <col min="7443" max="7443" width="3.375" style="6" customWidth="1"/>
    <col min="7444" max="7444" width="0.875" style="6" customWidth="1"/>
    <col min="7445" max="7445" width="23.375" style="6" customWidth="1"/>
    <col min="7446" max="7446" width="7.125" style="6" customWidth="1"/>
    <col min="7447" max="7680" width="9" style="6"/>
    <col min="7681" max="7681" width="1.375" style="6" customWidth="1"/>
    <col min="7682" max="7682" width="5.625" style="6" customWidth="1"/>
    <col min="7683" max="7683" width="3.5" style="6" customWidth="1"/>
    <col min="7684" max="7684" width="6.375" style="6" customWidth="1"/>
    <col min="7685" max="7689" width="8.75" style="6" customWidth="1"/>
    <col min="7690" max="7690" width="6.375" style="6" customWidth="1"/>
    <col min="7691" max="7691" width="1.875" style="6" customWidth="1"/>
    <col min="7692" max="7692" width="6.75" style="6" customWidth="1"/>
    <col min="7693" max="7693" width="1.75" style="6" customWidth="1"/>
    <col min="7694" max="7694" width="6.75" style="6" customWidth="1"/>
    <col min="7695" max="7695" width="1.75" style="6" customWidth="1"/>
    <col min="7696" max="7696" width="6.75" style="6" customWidth="1"/>
    <col min="7697" max="7697" width="1.75" style="6" customWidth="1"/>
    <col min="7698" max="7698" width="10" style="6" customWidth="1"/>
    <col min="7699" max="7699" width="3.375" style="6" customWidth="1"/>
    <col min="7700" max="7700" width="0.875" style="6" customWidth="1"/>
    <col min="7701" max="7701" width="23.375" style="6" customWidth="1"/>
    <col min="7702" max="7702" width="7.125" style="6" customWidth="1"/>
    <col min="7703" max="7936" width="9" style="6"/>
    <col min="7937" max="7937" width="1.375" style="6" customWidth="1"/>
    <col min="7938" max="7938" width="5.625" style="6" customWidth="1"/>
    <col min="7939" max="7939" width="3.5" style="6" customWidth="1"/>
    <col min="7940" max="7940" width="6.375" style="6" customWidth="1"/>
    <col min="7941" max="7945" width="8.75" style="6" customWidth="1"/>
    <col min="7946" max="7946" width="6.375" style="6" customWidth="1"/>
    <col min="7947" max="7947" width="1.875" style="6" customWidth="1"/>
    <col min="7948" max="7948" width="6.75" style="6" customWidth="1"/>
    <col min="7949" max="7949" width="1.75" style="6" customWidth="1"/>
    <col min="7950" max="7950" width="6.75" style="6" customWidth="1"/>
    <col min="7951" max="7951" width="1.75" style="6" customWidth="1"/>
    <col min="7952" max="7952" width="6.75" style="6" customWidth="1"/>
    <col min="7953" max="7953" width="1.75" style="6" customWidth="1"/>
    <col min="7954" max="7954" width="10" style="6" customWidth="1"/>
    <col min="7955" max="7955" width="3.375" style="6" customWidth="1"/>
    <col min="7956" max="7956" width="0.875" style="6" customWidth="1"/>
    <col min="7957" max="7957" width="23.375" style="6" customWidth="1"/>
    <col min="7958" max="7958" width="7.125" style="6" customWidth="1"/>
    <col min="7959" max="8192" width="9" style="6"/>
    <col min="8193" max="8193" width="1.375" style="6" customWidth="1"/>
    <col min="8194" max="8194" width="5.625" style="6" customWidth="1"/>
    <col min="8195" max="8195" width="3.5" style="6" customWidth="1"/>
    <col min="8196" max="8196" width="6.375" style="6" customWidth="1"/>
    <col min="8197" max="8201" width="8.75" style="6" customWidth="1"/>
    <col min="8202" max="8202" width="6.375" style="6" customWidth="1"/>
    <col min="8203" max="8203" width="1.875" style="6" customWidth="1"/>
    <col min="8204" max="8204" width="6.75" style="6" customWidth="1"/>
    <col min="8205" max="8205" width="1.75" style="6" customWidth="1"/>
    <col min="8206" max="8206" width="6.75" style="6" customWidth="1"/>
    <col min="8207" max="8207" width="1.75" style="6" customWidth="1"/>
    <col min="8208" max="8208" width="6.75" style="6" customWidth="1"/>
    <col min="8209" max="8209" width="1.75" style="6" customWidth="1"/>
    <col min="8210" max="8210" width="10" style="6" customWidth="1"/>
    <col min="8211" max="8211" width="3.375" style="6" customWidth="1"/>
    <col min="8212" max="8212" width="0.875" style="6" customWidth="1"/>
    <col min="8213" max="8213" width="23.375" style="6" customWidth="1"/>
    <col min="8214" max="8214" width="7.125" style="6" customWidth="1"/>
    <col min="8215" max="8448" width="9" style="6"/>
    <col min="8449" max="8449" width="1.375" style="6" customWidth="1"/>
    <col min="8450" max="8450" width="5.625" style="6" customWidth="1"/>
    <col min="8451" max="8451" width="3.5" style="6" customWidth="1"/>
    <col min="8452" max="8452" width="6.375" style="6" customWidth="1"/>
    <col min="8453" max="8457" width="8.75" style="6" customWidth="1"/>
    <col min="8458" max="8458" width="6.375" style="6" customWidth="1"/>
    <col min="8459" max="8459" width="1.875" style="6" customWidth="1"/>
    <col min="8460" max="8460" width="6.75" style="6" customWidth="1"/>
    <col min="8461" max="8461" width="1.75" style="6" customWidth="1"/>
    <col min="8462" max="8462" width="6.75" style="6" customWidth="1"/>
    <col min="8463" max="8463" width="1.75" style="6" customWidth="1"/>
    <col min="8464" max="8464" width="6.75" style="6" customWidth="1"/>
    <col min="8465" max="8465" width="1.75" style="6" customWidth="1"/>
    <col min="8466" max="8466" width="10" style="6" customWidth="1"/>
    <col min="8467" max="8467" width="3.375" style="6" customWidth="1"/>
    <col min="8468" max="8468" width="0.875" style="6" customWidth="1"/>
    <col min="8469" max="8469" width="23.375" style="6" customWidth="1"/>
    <col min="8470" max="8470" width="7.125" style="6" customWidth="1"/>
    <col min="8471" max="8704" width="9" style="6"/>
    <col min="8705" max="8705" width="1.375" style="6" customWidth="1"/>
    <col min="8706" max="8706" width="5.625" style="6" customWidth="1"/>
    <col min="8707" max="8707" width="3.5" style="6" customWidth="1"/>
    <col min="8708" max="8708" width="6.375" style="6" customWidth="1"/>
    <col min="8709" max="8713" width="8.75" style="6" customWidth="1"/>
    <col min="8714" max="8714" width="6.375" style="6" customWidth="1"/>
    <col min="8715" max="8715" width="1.875" style="6" customWidth="1"/>
    <col min="8716" max="8716" width="6.75" style="6" customWidth="1"/>
    <col min="8717" max="8717" width="1.75" style="6" customWidth="1"/>
    <col min="8718" max="8718" width="6.75" style="6" customWidth="1"/>
    <col min="8719" max="8719" width="1.75" style="6" customWidth="1"/>
    <col min="8720" max="8720" width="6.75" style="6" customWidth="1"/>
    <col min="8721" max="8721" width="1.75" style="6" customWidth="1"/>
    <col min="8722" max="8722" width="10" style="6" customWidth="1"/>
    <col min="8723" max="8723" width="3.375" style="6" customWidth="1"/>
    <col min="8724" max="8724" width="0.875" style="6" customWidth="1"/>
    <col min="8725" max="8725" width="23.375" style="6" customWidth="1"/>
    <col min="8726" max="8726" width="7.125" style="6" customWidth="1"/>
    <col min="8727" max="8960" width="9" style="6"/>
    <col min="8961" max="8961" width="1.375" style="6" customWidth="1"/>
    <col min="8962" max="8962" width="5.625" style="6" customWidth="1"/>
    <col min="8963" max="8963" width="3.5" style="6" customWidth="1"/>
    <col min="8964" max="8964" width="6.375" style="6" customWidth="1"/>
    <col min="8965" max="8969" width="8.75" style="6" customWidth="1"/>
    <col min="8970" max="8970" width="6.375" style="6" customWidth="1"/>
    <col min="8971" max="8971" width="1.875" style="6" customWidth="1"/>
    <col min="8972" max="8972" width="6.75" style="6" customWidth="1"/>
    <col min="8973" max="8973" width="1.75" style="6" customWidth="1"/>
    <col min="8974" max="8974" width="6.75" style="6" customWidth="1"/>
    <col min="8975" max="8975" width="1.75" style="6" customWidth="1"/>
    <col min="8976" max="8976" width="6.75" style="6" customWidth="1"/>
    <col min="8977" max="8977" width="1.75" style="6" customWidth="1"/>
    <col min="8978" max="8978" width="10" style="6" customWidth="1"/>
    <col min="8979" max="8979" width="3.375" style="6" customWidth="1"/>
    <col min="8980" max="8980" width="0.875" style="6" customWidth="1"/>
    <col min="8981" max="8981" width="23.375" style="6" customWidth="1"/>
    <col min="8982" max="8982" width="7.125" style="6" customWidth="1"/>
    <col min="8983" max="9216" width="9" style="6"/>
    <col min="9217" max="9217" width="1.375" style="6" customWidth="1"/>
    <col min="9218" max="9218" width="5.625" style="6" customWidth="1"/>
    <col min="9219" max="9219" width="3.5" style="6" customWidth="1"/>
    <col min="9220" max="9220" width="6.375" style="6" customWidth="1"/>
    <col min="9221" max="9225" width="8.75" style="6" customWidth="1"/>
    <col min="9226" max="9226" width="6.375" style="6" customWidth="1"/>
    <col min="9227" max="9227" width="1.875" style="6" customWidth="1"/>
    <col min="9228" max="9228" width="6.75" style="6" customWidth="1"/>
    <col min="9229" max="9229" width="1.75" style="6" customWidth="1"/>
    <col min="9230" max="9230" width="6.75" style="6" customWidth="1"/>
    <col min="9231" max="9231" width="1.75" style="6" customWidth="1"/>
    <col min="9232" max="9232" width="6.75" style="6" customWidth="1"/>
    <col min="9233" max="9233" width="1.75" style="6" customWidth="1"/>
    <col min="9234" max="9234" width="10" style="6" customWidth="1"/>
    <col min="9235" max="9235" width="3.375" style="6" customWidth="1"/>
    <col min="9236" max="9236" width="0.875" style="6" customWidth="1"/>
    <col min="9237" max="9237" width="23.375" style="6" customWidth="1"/>
    <col min="9238" max="9238" width="7.125" style="6" customWidth="1"/>
    <col min="9239" max="9472" width="9" style="6"/>
    <col min="9473" max="9473" width="1.375" style="6" customWidth="1"/>
    <col min="9474" max="9474" width="5.625" style="6" customWidth="1"/>
    <col min="9475" max="9475" width="3.5" style="6" customWidth="1"/>
    <col min="9476" max="9476" width="6.375" style="6" customWidth="1"/>
    <col min="9477" max="9481" width="8.75" style="6" customWidth="1"/>
    <col min="9482" max="9482" width="6.375" style="6" customWidth="1"/>
    <col min="9483" max="9483" width="1.875" style="6" customWidth="1"/>
    <col min="9484" max="9484" width="6.75" style="6" customWidth="1"/>
    <col min="9485" max="9485" width="1.75" style="6" customWidth="1"/>
    <col min="9486" max="9486" width="6.75" style="6" customWidth="1"/>
    <col min="9487" max="9487" width="1.75" style="6" customWidth="1"/>
    <col min="9488" max="9488" width="6.75" style="6" customWidth="1"/>
    <col min="9489" max="9489" width="1.75" style="6" customWidth="1"/>
    <col min="9490" max="9490" width="10" style="6" customWidth="1"/>
    <col min="9491" max="9491" width="3.375" style="6" customWidth="1"/>
    <col min="9492" max="9492" width="0.875" style="6" customWidth="1"/>
    <col min="9493" max="9493" width="23.375" style="6" customWidth="1"/>
    <col min="9494" max="9494" width="7.125" style="6" customWidth="1"/>
    <col min="9495" max="9728" width="9" style="6"/>
    <col min="9729" max="9729" width="1.375" style="6" customWidth="1"/>
    <col min="9730" max="9730" width="5.625" style="6" customWidth="1"/>
    <col min="9731" max="9731" width="3.5" style="6" customWidth="1"/>
    <col min="9732" max="9732" width="6.375" style="6" customWidth="1"/>
    <col min="9733" max="9737" width="8.75" style="6" customWidth="1"/>
    <col min="9738" max="9738" width="6.375" style="6" customWidth="1"/>
    <col min="9739" max="9739" width="1.875" style="6" customWidth="1"/>
    <col min="9740" max="9740" width="6.75" style="6" customWidth="1"/>
    <col min="9741" max="9741" width="1.75" style="6" customWidth="1"/>
    <col min="9742" max="9742" width="6.75" style="6" customWidth="1"/>
    <col min="9743" max="9743" width="1.75" style="6" customWidth="1"/>
    <col min="9744" max="9744" width="6.75" style="6" customWidth="1"/>
    <col min="9745" max="9745" width="1.75" style="6" customWidth="1"/>
    <col min="9746" max="9746" width="10" style="6" customWidth="1"/>
    <col min="9747" max="9747" width="3.375" style="6" customWidth="1"/>
    <col min="9748" max="9748" width="0.875" style="6" customWidth="1"/>
    <col min="9749" max="9749" width="23.375" style="6" customWidth="1"/>
    <col min="9750" max="9750" width="7.125" style="6" customWidth="1"/>
    <col min="9751" max="9984" width="9" style="6"/>
    <col min="9985" max="9985" width="1.375" style="6" customWidth="1"/>
    <col min="9986" max="9986" width="5.625" style="6" customWidth="1"/>
    <col min="9987" max="9987" width="3.5" style="6" customWidth="1"/>
    <col min="9988" max="9988" width="6.375" style="6" customWidth="1"/>
    <col min="9989" max="9993" width="8.75" style="6" customWidth="1"/>
    <col min="9994" max="9994" width="6.375" style="6" customWidth="1"/>
    <col min="9995" max="9995" width="1.875" style="6" customWidth="1"/>
    <col min="9996" max="9996" width="6.75" style="6" customWidth="1"/>
    <col min="9997" max="9997" width="1.75" style="6" customWidth="1"/>
    <col min="9998" max="9998" width="6.75" style="6" customWidth="1"/>
    <col min="9999" max="9999" width="1.75" style="6" customWidth="1"/>
    <col min="10000" max="10000" width="6.75" style="6" customWidth="1"/>
    <col min="10001" max="10001" width="1.75" style="6" customWidth="1"/>
    <col min="10002" max="10002" width="10" style="6" customWidth="1"/>
    <col min="10003" max="10003" width="3.375" style="6" customWidth="1"/>
    <col min="10004" max="10004" width="0.875" style="6" customWidth="1"/>
    <col min="10005" max="10005" width="23.375" style="6" customWidth="1"/>
    <col min="10006" max="10006" width="7.125" style="6" customWidth="1"/>
    <col min="10007" max="10240" width="9" style="6"/>
    <col min="10241" max="10241" width="1.375" style="6" customWidth="1"/>
    <col min="10242" max="10242" width="5.625" style="6" customWidth="1"/>
    <col min="10243" max="10243" width="3.5" style="6" customWidth="1"/>
    <col min="10244" max="10244" width="6.375" style="6" customWidth="1"/>
    <col min="10245" max="10249" width="8.75" style="6" customWidth="1"/>
    <col min="10250" max="10250" width="6.375" style="6" customWidth="1"/>
    <col min="10251" max="10251" width="1.875" style="6" customWidth="1"/>
    <col min="10252" max="10252" width="6.75" style="6" customWidth="1"/>
    <col min="10253" max="10253" width="1.75" style="6" customWidth="1"/>
    <col min="10254" max="10254" width="6.75" style="6" customWidth="1"/>
    <col min="10255" max="10255" width="1.75" style="6" customWidth="1"/>
    <col min="10256" max="10256" width="6.75" style="6" customWidth="1"/>
    <col min="10257" max="10257" width="1.75" style="6" customWidth="1"/>
    <col min="10258" max="10258" width="10" style="6" customWidth="1"/>
    <col min="10259" max="10259" width="3.375" style="6" customWidth="1"/>
    <col min="10260" max="10260" width="0.875" style="6" customWidth="1"/>
    <col min="10261" max="10261" width="23.375" style="6" customWidth="1"/>
    <col min="10262" max="10262" width="7.125" style="6" customWidth="1"/>
    <col min="10263" max="10496" width="9" style="6"/>
    <col min="10497" max="10497" width="1.375" style="6" customWidth="1"/>
    <col min="10498" max="10498" width="5.625" style="6" customWidth="1"/>
    <col min="10499" max="10499" width="3.5" style="6" customWidth="1"/>
    <col min="10500" max="10500" width="6.375" style="6" customWidth="1"/>
    <col min="10501" max="10505" width="8.75" style="6" customWidth="1"/>
    <col min="10506" max="10506" width="6.375" style="6" customWidth="1"/>
    <col min="10507" max="10507" width="1.875" style="6" customWidth="1"/>
    <col min="10508" max="10508" width="6.75" style="6" customWidth="1"/>
    <col min="10509" max="10509" width="1.75" style="6" customWidth="1"/>
    <col min="10510" max="10510" width="6.75" style="6" customWidth="1"/>
    <col min="10511" max="10511" width="1.75" style="6" customWidth="1"/>
    <col min="10512" max="10512" width="6.75" style="6" customWidth="1"/>
    <col min="10513" max="10513" width="1.75" style="6" customWidth="1"/>
    <col min="10514" max="10514" width="10" style="6" customWidth="1"/>
    <col min="10515" max="10515" width="3.375" style="6" customWidth="1"/>
    <col min="10516" max="10516" width="0.875" style="6" customWidth="1"/>
    <col min="10517" max="10517" width="23.375" style="6" customWidth="1"/>
    <col min="10518" max="10518" width="7.125" style="6" customWidth="1"/>
    <col min="10519" max="10752" width="9" style="6"/>
    <col min="10753" max="10753" width="1.375" style="6" customWidth="1"/>
    <col min="10754" max="10754" width="5.625" style="6" customWidth="1"/>
    <col min="10755" max="10755" width="3.5" style="6" customWidth="1"/>
    <col min="10756" max="10756" width="6.375" style="6" customWidth="1"/>
    <col min="10757" max="10761" width="8.75" style="6" customWidth="1"/>
    <col min="10762" max="10762" width="6.375" style="6" customWidth="1"/>
    <col min="10763" max="10763" width="1.875" style="6" customWidth="1"/>
    <col min="10764" max="10764" width="6.75" style="6" customWidth="1"/>
    <col min="10765" max="10765" width="1.75" style="6" customWidth="1"/>
    <col min="10766" max="10766" width="6.75" style="6" customWidth="1"/>
    <col min="10767" max="10767" width="1.75" style="6" customWidth="1"/>
    <col min="10768" max="10768" width="6.75" style="6" customWidth="1"/>
    <col min="10769" max="10769" width="1.75" style="6" customWidth="1"/>
    <col min="10770" max="10770" width="10" style="6" customWidth="1"/>
    <col min="10771" max="10771" width="3.375" style="6" customWidth="1"/>
    <col min="10772" max="10772" width="0.875" style="6" customWidth="1"/>
    <col min="10773" max="10773" width="23.375" style="6" customWidth="1"/>
    <col min="10774" max="10774" width="7.125" style="6" customWidth="1"/>
    <col min="10775" max="11008" width="9" style="6"/>
    <col min="11009" max="11009" width="1.375" style="6" customWidth="1"/>
    <col min="11010" max="11010" width="5.625" style="6" customWidth="1"/>
    <col min="11011" max="11011" width="3.5" style="6" customWidth="1"/>
    <col min="11012" max="11012" width="6.375" style="6" customWidth="1"/>
    <col min="11013" max="11017" width="8.75" style="6" customWidth="1"/>
    <col min="11018" max="11018" width="6.375" style="6" customWidth="1"/>
    <col min="11019" max="11019" width="1.875" style="6" customWidth="1"/>
    <col min="11020" max="11020" width="6.75" style="6" customWidth="1"/>
    <col min="11021" max="11021" width="1.75" style="6" customWidth="1"/>
    <col min="11022" max="11022" width="6.75" style="6" customWidth="1"/>
    <col min="11023" max="11023" width="1.75" style="6" customWidth="1"/>
    <col min="11024" max="11024" width="6.75" style="6" customWidth="1"/>
    <col min="11025" max="11025" width="1.75" style="6" customWidth="1"/>
    <col min="11026" max="11026" width="10" style="6" customWidth="1"/>
    <col min="11027" max="11027" width="3.375" style="6" customWidth="1"/>
    <col min="11028" max="11028" width="0.875" style="6" customWidth="1"/>
    <col min="11029" max="11029" width="23.375" style="6" customWidth="1"/>
    <col min="11030" max="11030" width="7.125" style="6" customWidth="1"/>
    <col min="11031" max="11264" width="9" style="6"/>
    <col min="11265" max="11265" width="1.375" style="6" customWidth="1"/>
    <col min="11266" max="11266" width="5.625" style="6" customWidth="1"/>
    <col min="11267" max="11267" width="3.5" style="6" customWidth="1"/>
    <col min="11268" max="11268" width="6.375" style="6" customWidth="1"/>
    <col min="11269" max="11273" width="8.75" style="6" customWidth="1"/>
    <col min="11274" max="11274" width="6.375" style="6" customWidth="1"/>
    <col min="11275" max="11275" width="1.875" style="6" customWidth="1"/>
    <col min="11276" max="11276" width="6.75" style="6" customWidth="1"/>
    <col min="11277" max="11277" width="1.75" style="6" customWidth="1"/>
    <col min="11278" max="11278" width="6.75" style="6" customWidth="1"/>
    <col min="11279" max="11279" width="1.75" style="6" customWidth="1"/>
    <col min="11280" max="11280" width="6.75" style="6" customWidth="1"/>
    <col min="11281" max="11281" width="1.75" style="6" customWidth="1"/>
    <col min="11282" max="11282" width="10" style="6" customWidth="1"/>
    <col min="11283" max="11283" width="3.375" style="6" customWidth="1"/>
    <col min="11284" max="11284" width="0.875" style="6" customWidth="1"/>
    <col min="11285" max="11285" width="23.375" style="6" customWidth="1"/>
    <col min="11286" max="11286" width="7.125" style="6" customWidth="1"/>
    <col min="11287" max="11520" width="9" style="6"/>
    <col min="11521" max="11521" width="1.375" style="6" customWidth="1"/>
    <col min="11522" max="11522" width="5.625" style="6" customWidth="1"/>
    <col min="11523" max="11523" width="3.5" style="6" customWidth="1"/>
    <col min="11524" max="11524" width="6.375" style="6" customWidth="1"/>
    <col min="11525" max="11529" width="8.75" style="6" customWidth="1"/>
    <col min="11530" max="11530" width="6.375" style="6" customWidth="1"/>
    <col min="11531" max="11531" width="1.875" style="6" customWidth="1"/>
    <col min="11532" max="11532" width="6.75" style="6" customWidth="1"/>
    <col min="11533" max="11533" width="1.75" style="6" customWidth="1"/>
    <col min="11534" max="11534" width="6.75" style="6" customWidth="1"/>
    <col min="11535" max="11535" width="1.75" style="6" customWidth="1"/>
    <col min="11536" max="11536" width="6.75" style="6" customWidth="1"/>
    <col min="11537" max="11537" width="1.75" style="6" customWidth="1"/>
    <col min="11538" max="11538" width="10" style="6" customWidth="1"/>
    <col min="11539" max="11539" width="3.375" style="6" customWidth="1"/>
    <col min="11540" max="11540" width="0.875" style="6" customWidth="1"/>
    <col min="11541" max="11541" width="23.375" style="6" customWidth="1"/>
    <col min="11542" max="11542" width="7.125" style="6" customWidth="1"/>
    <col min="11543" max="11776" width="9" style="6"/>
    <col min="11777" max="11777" width="1.375" style="6" customWidth="1"/>
    <col min="11778" max="11778" width="5.625" style="6" customWidth="1"/>
    <col min="11779" max="11779" width="3.5" style="6" customWidth="1"/>
    <col min="11780" max="11780" width="6.375" style="6" customWidth="1"/>
    <col min="11781" max="11785" width="8.75" style="6" customWidth="1"/>
    <col min="11786" max="11786" width="6.375" style="6" customWidth="1"/>
    <col min="11787" max="11787" width="1.875" style="6" customWidth="1"/>
    <col min="11788" max="11788" width="6.75" style="6" customWidth="1"/>
    <col min="11789" max="11789" width="1.75" style="6" customWidth="1"/>
    <col min="11790" max="11790" width="6.75" style="6" customWidth="1"/>
    <col min="11791" max="11791" width="1.75" style="6" customWidth="1"/>
    <col min="11792" max="11792" width="6.75" style="6" customWidth="1"/>
    <col min="11793" max="11793" width="1.75" style="6" customWidth="1"/>
    <col min="11794" max="11794" width="10" style="6" customWidth="1"/>
    <col min="11795" max="11795" width="3.375" style="6" customWidth="1"/>
    <col min="11796" max="11796" width="0.875" style="6" customWidth="1"/>
    <col min="11797" max="11797" width="23.375" style="6" customWidth="1"/>
    <col min="11798" max="11798" width="7.125" style="6" customWidth="1"/>
    <col min="11799" max="12032" width="9" style="6"/>
    <col min="12033" max="12033" width="1.375" style="6" customWidth="1"/>
    <col min="12034" max="12034" width="5.625" style="6" customWidth="1"/>
    <col min="12035" max="12035" width="3.5" style="6" customWidth="1"/>
    <col min="12036" max="12036" width="6.375" style="6" customWidth="1"/>
    <col min="12037" max="12041" width="8.75" style="6" customWidth="1"/>
    <col min="12042" max="12042" width="6.375" style="6" customWidth="1"/>
    <col min="12043" max="12043" width="1.875" style="6" customWidth="1"/>
    <col min="12044" max="12044" width="6.75" style="6" customWidth="1"/>
    <col min="12045" max="12045" width="1.75" style="6" customWidth="1"/>
    <col min="12046" max="12046" width="6.75" style="6" customWidth="1"/>
    <col min="12047" max="12047" width="1.75" style="6" customWidth="1"/>
    <col min="12048" max="12048" width="6.75" style="6" customWidth="1"/>
    <col min="12049" max="12049" width="1.75" style="6" customWidth="1"/>
    <col min="12050" max="12050" width="10" style="6" customWidth="1"/>
    <col min="12051" max="12051" width="3.375" style="6" customWidth="1"/>
    <col min="12052" max="12052" width="0.875" style="6" customWidth="1"/>
    <col min="12053" max="12053" width="23.375" style="6" customWidth="1"/>
    <col min="12054" max="12054" width="7.125" style="6" customWidth="1"/>
    <col min="12055" max="12288" width="9" style="6"/>
    <col min="12289" max="12289" width="1.375" style="6" customWidth="1"/>
    <col min="12290" max="12290" width="5.625" style="6" customWidth="1"/>
    <col min="12291" max="12291" width="3.5" style="6" customWidth="1"/>
    <col min="12292" max="12292" width="6.375" style="6" customWidth="1"/>
    <col min="12293" max="12297" width="8.75" style="6" customWidth="1"/>
    <col min="12298" max="12298" width="6.375" style="6" customWidth="1"/>
    <col min="12299" max="12299" width="1.875" style="6" customWidth="1"/>
    <col min="12300" max="12300" width="6.75" style="6" customWidth="1"/>
    <col min="12301" max="12301" width="1.75" style="6" customWidth="1"/>
    <col min="12302" max="12302" width="6.75" style="6" customWidth="1"/>
    <col min="12303" max="12303" width="1.75" style="6" customWidth="1"/>
    <col min="12304" max="12304" width="6.75" style="6" customWidth="1"/>
    <col min="12305" max="12305" width="1.75" style="6" customWidth="1"/>
    <col min="12306" max="12306" width="10" style="6" customWidth="1"/>
    <col min="12307" max="12307" width="3.375" style="6" customWidth="1"/>
    <col min="12308" max="12308" width="0.875" style="6" customWidth="1"/>
    <col min="12309" max="12309" width="23.375" style="6" customWidth="1"/>
    <col min="12310" max="12310" width="7.125" style="6" customWidth="1"/>
    <col min="12311" max="12544" width="9" style="6"/>
    <col min="12545" max="12545" width="1.375" style="6" customWidth="1"/>
    <col min="12546" max="12546" width="5.625" style="6" customWidth="1"/>
    <col min="12547" max="12547" width="3.5" style="6" customWidth="1"/>
    <col min="12548" max="12548" width="6.375" style="6" customWidth="1"/>
    <col min="12549" max="12553" width="8.75" style="6" customWidth="1"/>
    <col min="12554" max="12554" width="6.375" style="6" customWidth="1"/>
    <col min="12555" max="12555" width="1.875" style="6" customWidth="1"/>
    <col min="12556" max="12556" width="6.75" style="6" customWidth="1"/>
    <col min="12557" max="12557" width="1.75" style="6" customWidth="1"/>
    <col min="12558" max="12558" width="6.75" style="6" customWidth="1"/>
    <col min="12559" max="12559" width="1.75" style="6" customWidth="1"/>
    <col min="12560" max="12560" width="6.75" style="6" customWidth="1"/>
    <col min="12561" max="12561" width="1.75" style="6" customWidth="1"/>
    <col min="12562" max="12562" width="10" style="6" customWidth="1"/>
    <col min="12563" max="12563" width="3.375" style="6" customWidth="1"/>
    <col min="12564" max="12564" width="0.875" style="6" customWidth="1"/>
    <col min="12565" max="12565" width="23.375" style="6" customWidth="1"/>
    <col min="12566" max="12566" width="7.125" style="6" customWidth="1"/>
    <col min="12567" max="12800" width="9" style="6"/>
    <col min="12801" max="12801" width="1.375" style="6" customWidth="1"/>
    <col min="12802" max="12802" width="5.625" style="6" customWidth="1"/>
    <col min="12803" max="12803" width="3.5" style="6" customWidth="1"/>
    <col min="12804" max="12804" width="6.375" style="6" customWidth="1"/>
    <col min="12805" max="12809" width="8.75" style="6" customWidth="1"/>
    <col min="12810" max="12810" width="6.375" style="6" customWidth="1"/>
    <col min="12811" max="12811" width="1.875" style="6" customWidth="1"/>
    <col min="12812" max="12812" width="6.75" style="6" customWidth="1"/>
    <col min="12813" max="12813" width="1.75" style="6" customWidth="1"/>
    <col min="12814" max="12814" width="6.75" style="6" customWidth="1"/>
    <col min="12815" max="12815" width="1.75" style="6" customWidth="1"/>
    <col min="12816" max="12816" width="6.75" style="6" customWidth="1"/>
    <col min="12817" max="12817" width="1.75" style="6" customWidth="1"/>
    <col min="12818" max="12818" width="10" style="6" customWidth="1"/>
    <col min="12819" max="12819" width="3.375" style="6" customWidth="1"/>
    <col min="12820" max="12820" width="0.875" style="6" customWidth="1"/>
    <col min="12821" max="12821" width="23.375" style="6" customWidth="1"/>
    <col min="12822" max="12822" width="7.125" style="6" customWidth="1"/>
    <col min="12823" max="13056" width="9" style="6"/>
    <col min="13057" max="13057" width="1.375" style="6" customWidth="1"/>
    <col min="13058" max="13058" width="5.625" style="6" customWidth="1"/>
    <col min="13059" max="13059" width="3.5" style="6" customWidth="1"/>
    <col min="13060" max="13060" width="6.375" style="6" customWidth="1"/>
    <col min="13061" max="13065" width="8.75" style="6" customWidth="1"/>
    <col min="13066" max="13066" width="6.375" style="6" customWidth="1"/>
    <col min="13067" max="13067" width="1.875" style="6" customWidth="1"/>
    <col min="13068" max="13068" width="6.75" style="6" customWidth="1"/>
    <col min="13069" max="13069" width="1.75" style="6" customWidth="1"/>
    <col min="13070" max="13070" width="6.75" style="6" customWidth="1"/>
    <col min="13071" max="13071" width="1.75" style="6" customWidth="1"/>
    <col min="13072" max="13072" width="6.75" style="6" customWidth="1"/>
    <col min="13073" max="13073" width="1.75" style="6" customWidth="1"/>
    <col min="13074" max="13074" width="10" style="6" customWidth="1"/>
    <col min="13075" max="13075" width="3.375" style="6" customWidth="1"/>
    <col min="13076" max="13076" width="0.875" style="6" customWidth="1"/>
    <col min="13077" max="13077" width="23.375" style="6" customWidth="1"/>
    <col min="13078" max="13078" width="7.125" style="6" customWidth="1"/>
    <col min="13079" max="13312" width="9" style="6"/>
    <col min="13313" max="13313" width="1.375" style="6" customWidth="1"/>
    <col min="13314" max="13314" width="5.625" style="6" customWidth="1"/>
    <col min="13315" max="13315" width="3.5" style="6" customWidth="1"/>
    <col min="13316" max="13316" width="6.375" style="6" customWidth="1"/>
    <col min="13317" max="13321" width="8.75" style="6" customWidth="1"/>
    <col min="13322" max="13322" width="6.375" style="6" customWidth="1"/>
    <col min="13323" max="13323" width="1.875" style="6" customWidth="1"/>
    <col min="13324" max="13324" width="6.75" style="6" customWidth="1"/>
    <col min="13325" max="13325" width="1.75" style="6" customWidth="1"/>
    <col min="13326" max="13326" width="6.75" style="6" customWidth="1"/>
    <col min="13327" max="13327" width="1.75" style="6" customWidth="1"/>
    <col min="13328" max="13328" width="6.75" style="6" customWidth="1"/>
    <col min="13329" max="13329" width="1.75" style="6" customWidth="1"/>
    <col min="13330" max="13330" width="10" style="6" customWidth="1"/>
    <col min="13331" max="13331" width="3.375" style="6" customWidth="1"/>
    <col min="13332" max="13332" width="0.875" style="6" customWidth="1"/>
    <col min="13333" max="13333" width="23.375" style="6" customWidth="1"/>
    <col min="13334" max="13334" width="7.125" style="6" customWidth="1"/>
    <col min="13335" max="13568" width="9" style="6"/>
    <col min="13569" max="13569" width="1.375" style="6" customWidth="1"/>
    <col min="13570" max="13570" width="5.625" style="6" customWidth="1"/>
    <col min="13571" max="13571" width="3.5" style="6" customWidth="1"/>
    <col min="13572" max="13572" width="6.375" style="6" customWidth="1"/>
    <col min="13573" max="13577" width="8.75" style="6" customWidth="1"/>
    <col min="13578" max="13578" width="6.375" style="6" customWidth="1"/>
    <col min="13579" max="13579" width="1.875" style="6" customWidth="1"/>
    <col min="13580" max="13580" width="6.75" style="6" customWidth="1"/>
    <col min="13581" max="13581" width="1.75" style="6" customWidth="1"/>
    <col min="13582" max="13582" width="6.75" style="6" customWidth="1"/>
    <col min="13583" max="13583" width="1.75" style="6" customWidth="1"/>
    <col min="13584" max="13584" width="6.75" style="6" customWidth="1"/>
    <col min="13585" max="13585" width="1.75" style="6" customWidth="1"/>
    <col min="13586" max="13586" width="10" style="6" customWidth="1"/>
    <col min="13587" max="13587" width="3.375" style="6" customWidth="1"/>
    <col min="13588" max="13588" width="0.875" style="6" customWidth="1"/>
    <col min="13589" max="13589" width="23.375" style="6" customWidth="1"/>
    <col min="13590" max="13590" width="7.125" style="6" customWidth="1"/>
    <col min="13591" max="13824" width="9" style="6"/>
    <col min="13825" max="13825" width="1.375" style="6" customWidth="1"/>
    <col min="13826" max="13826" width="5.625" style="6" customWidth="1"/>
    <col min="13827" max="13827" width="3.5" style="6" customWidth="1"/>
    <col min="13828" max="13828" width="6.375" style="6" customWidth="1"/>
    <col min="13829" max="13833" width="8.75" style="6" customWidth="1"/>
    <col min="13834" max="13834" width="6.375" style="6" customWidth="1"/>
    <col min="13835" max="13835" width="1.875" style="6" customWidth="1"/>
    <col min="13836" max="13836" width="6.75" style="6" customWidth="1"/>
    <col min="13837" max="13837" width="1.75" style="6" customWidth="1"/>
    <col min="13838" max="13838" width="6.75" style="6" customWidth="1"/>
    <col min="13839" max="13839" width="1.75" style="6" customWidth="1"/>
    <col min="13840" max="13840" width="6.75" style="6" customWidth="1"/>
    <col min="13841" max="13841" width="1.75" style="6" customWidth="1"/>
    <col min="13842" max="13842" width="10" style="6" customWidth="1"/>
    <col min="13843" max="13843" width="3.375" style="6" customWidth="1"/>
    <col min="13844" max="13844" width="0.875" style="6" customWidth="1"/>
    <col min="13845" max="13845" width="23.375" style="6" customWidth="1"/>
    <col min="13846" max="13846" width="7.125" style="6" customWidth="1"/>
    <col min="13847" max="14080" width="9" style="6"/>
    <col min="14081" max="14081" width="1.375" style="6" customWidth="1"/>
    <col min="14082" max="14082" width="5.625" style="6" customWidth="1"/>
    <col min="14083" max="14083" width="3.5" style="6" customWidth="1"/>
    <col min="14084" max="14084" width="6.375" style="6" customWidth="1"/>
    <col min="14085" max="14089" width="8.75" style="6" customWidth="1"/>
    <col min="14090" max="14090" width="6.375" style="6" customWidth="1"/>
    <col min="14091" max="14091" width="1.875" style="6" customWidth="1"/>
    <col min="14092" max="14092" width="6.75" style="6" customWidth="1"/>
    <col min="14093" max="14093" width="1.75" style="6" customWidth="1"/>
    <col min="14094" max="14094" width="6.75" style="6" customWidth="1"/>
    <col min="14095" max="14095" width="1.75" style="6" customWidth="1"/>
    <col min="14096" max="14096" width="6.75" style="6" customWidth="1"/>
    <col min="14097" max="14097" width="1.75" style="6" customWidth="1"/>
    <col min="14098" max="14098" width="10" style="6" customWidth="1"/>
    <col min="14099" max="14099" width="3.375" style="6" customWidth="1"/>
    <col min="14100" max="14100" width="0.875" style="6" customWidth="1"/>
    <col min="14101" max="14101" width="23.375" style="6" customWidth="1"/>
    <col min="14102" max="14102" width="7.125" style="6" customWidth="1"/>
    <col min="14103" max="14336" width="9" style="6"/>
    <col min="14337" max="14337" width="1.375" style="6" customWidth="1"/>
    <col min="14338" max="14338" width="5.625" style="6" customWidth="1"/>
    <col min="14339" max="14339" width="3.5" style="6" customWidth="1"/>
    <col min="14340" max="14340" width="6.375" style="6" customWidth="1"/>
    <col min="14341" max="14345" width="8.75" style="6" customWidth="1"/>
    <col min="14346" max="14346" width="6.375" style="6" customWidth="1"/>
    <col min="14347" max="14347" width="1.875" style="6" customWidth="1"/>
    <col min="14348" max="14348" width="6.75" style="6" customWidth="1"/>
    <col min="14349" max="14349" width="1.75" style="6" customWidth="1"/>
    <col min="14350" max="14350" width="6.75" style="6" customWidth="1"/>
    <col min="14351" max="14351" width="1.75" style="6" customWidth="1"/>
    <col min="14352" max="14352" width="6.75" style="6" customWidth="1"/>
    <col min="14353" max="14353" width="1.75" style="6" customWidth="1"/>
    <col min="14354" max="14354" width="10" style="6" customWidth="1"/>
    <col min="14355" max="14355" width="3.375" style="6" customWidth="1"/>
    <col min="14356" max="14356" width="0.875" style="6" customWidth="1"/>
    <col min="14357" max="14357" width="23.375" style="6" customWidth="1"/>
    <col min="14358" max="14358" width="7.125" style="6" customWidth="1"/>
    <col min="14359" max="14592" width="9" style="6"/>
    <col min="14593" max="14593" width="1.375" style="6" customWidth="1"/>
    <col min="14594" max="14594" width="5.625" style="6" customWidth="1"/>
    <col min="14595" max="14595" width="3.5" style="6" customWidth="1"/>
    <col min="14596" max="14596" width="6.375" style="6" customWidth="1"/>
    <col min="14597" max="14601" width="8.75" style="6" customWidth="1"/>
    <col min="14602" max="14602" width="6.375" style="6" customWidth="1"/>
    <col min="14603" max="14603" width="1.875" style="6" customWidth="1"/>
    <col min="14604" max="14604" width="6.75" style="6" customWidth="1"/>
    <col min="14605" max="14605" width="1.75" style="6" customWidth="1"/>
    <col min="14606" max="14606" width="6.75" style="6" customWidth="1"/>
    <col min="14607" max="14607" width="1.75" style="6" customWidth="1"/>
    <col min="14608" max="14608" width="6.75" style="6" customWidth="1"/>
    <col min="14609" max="14609" width="1.75" style="6" customWidth="1"/>
    <col min="14610" max="14610" width="10" style="6" customWidth="1"/>
    <col min="14611" max="14611" width="3.375" style="6" customWidth="1"/>
    <col min="14612" max="14612" width="0.875" style="6" customWidth="1"/>
    <col min="14613" max="14613" width="23.375" style="6" customWidth="1"/>
    <col min="14614" max="14614" width="7.125" style="6" customWidth="1"/>
    <col min="14615" max="14848" width="9" style="6"/>
    <col min="14849" max="14849" width="1.375" style="6" customWidth="1"/>
    <col min="14850" max="14850" width="5.625" style="6" customWidth="1"/>
    <col min="14851" max="14851" width="3.5" style="6" customWidth="1"/>
    <col min="14852" max="14852" width="6.375" style="6" customWidth="1"/>
    <col min="14853" max="14857" width="8.75" style="6" customWidth="1"/>
    <col min="14858" max="14858" width="6.375" style="6" customWidth="1"/>
    <col min="14859" max="14859" width="1.875" style="6" customWidth="1"/>
    <col min="14860" max="14860" width="6.75" style="6" customWidth="1"/>
    <col min="14861" max="14861" width="1.75" style="6" customWidth="1"/>
    <col min="14862" max="14862" width="6.75" style="6" customWidth="1"/>
    <col min="14863" max="14863" width="1.75" style="6" customWidth="1"/>
    <col min="14864" max="14864" width="6.75" style="6" customWidth="1"/>
    <col min="14865" max="14865" width="1.75" style="6" customWidth="1"/>
    <col min="14866" max="14866" width="10" style="6" customWidth="1"/>
    <col min="14867" max="14867" width="3.375" style="6" customWidth="1"/>
    <col min="14868" max="14868" width="0.875" style="6" customWidth="1"/>
    <col min="14869" max="14869" width="23.375" style="6" customWidth="1"/>
    <col min="14870" max="14870" width="7.125" style="6" customWidth="1"/>
    <col min="14871" max="15104" width="9" style="6"/>
    <col min="15105" max="15105" width="1.375" style="6" customWidth="1"/>
    <col min="15106" max="15106" width="5.625" style="6" customWidth="1"/>
    <col min="15107" max="15107" width="3.5" style="6" customWidth="1"/>
    <col min="15108" max="15108" width="6.375" style="6" customWidth="1"/>
    <col min="15109" max="15113" width="8.75" style="6" customWidth="1"/>
    <col min="15114" max="15114" width="6.375" style="6" customWidth="1"/>
    <col min="15115" max="15115" width="1.875" style="6" customWidth="1"/>
    <col min="15116" max="15116" width="6.75" style="6" customWidth="1"/>
    <col min="15117" max="15117" width="1.75" style="6" customWidth="1"/>
    <col min="15118" max="15118" width="6.75" style="6" customWidth="1"/>
    <col min="15119" max="15119" width="1.75" style="6" customWidth="1"/>
    <col min="15120" max="15120" width="6.75" style="6" customWidth="1"/>
    <col min="15121" max="15121" width="1.75" style="6" customWidth="1"/>
    <col min="15122" max="15122" width="10" style="6" customWidth="1"/>
    <col min="15123" max="15123" width="3.375" style="6" customWidth="1"/>
    <col min="15124" max="15124" width="0.875" style="6" customWidth="1"/>
    <col min="15125" max="15125" width="23.375" style="6" customWidth="1"/>
    <col min="15126" max="15126" width="7.125" style="6" customWidth="1"/>
    <col min="15127" max="15360" width="9" style="6"/>
    <col min="15361" max="15361" width="1.375" style="6" customWidth="1"/>
    <col min="15362" max="15362" width="5.625" style="6" customWidth="1"/>
    <col min="15363" max="15363" width="3.5" style="6" customWidth="1"/>
    <col min="15364" max="15364" width="6.375" style="6" customWidth="1"/>
    <col min="15365" max="15369" width="8.75" style="6" customWidth="1"/>
    <col min="15370" max="15370" width="6.375" style="6" customWidth="1"/>
    <col min="15371" max="15371" width="1.875" style="6" customWidth="1"/>
    <col min="15372" max="15372" width="6.75" style="6" customWidth="1"/>
    <col min="15373" max="15373" width="1.75" style="6" customWidth="1"/>
    <col min="15374" max="15374" width="6.75" style="6" customWidth="1"/>
    <col min="15375" max="15375" width="1.75" style="6" customWidth="1"/>
    <col min="15376" max="15376" width="6.75" style="6" customWidth="1"/>
    <col min="15377" max="15377" width="1.75" style="6" customWidth="1"/>
    <col min="15378" max="15378" width="10" style="6" customWidth="1"/>
    <col min="15379" max="15379" width="3.375" style="6" customWidth="1"/>
    <col min="15380" max="15380" width="0.875" style="6" customWidth="1"/>
    <col min="15381" max="15381" width="23.375" style="6" customWidth="1"/>
    <col min="15382" max="15382" width="7.125" style="6" customWidth="1"/>
    <col min="15383" max="15616" width="9" style="6"/>
    <col min="15617" max="15617" width="1.375" style="6" customWidth="1"/>
    <col min="15618" max="15618" width="5.625" style="6" customWidth="1"/>
    <col min="15619" max="15619" width="3.5" style="6" customWidth="1"/>
    <col min="15620" max="15620" width="6.375" style="6" customWidth="1"/>
    <col min="15621" max="15625" width="8.75" style="6" customWidth="1"/>
    <col min="15626" max="15626" width="6.375" style="6" customWidth="1"/>
    <col min="15627" max="15627" width="1.875" style="6" customWidth="1"/>
    <col min="15628" max="15628" width="6.75" style="6" customWidth="1"/>
    <col min="15629" max="15629" width="1.75" style="6" customWidth="1"/>
    <col min="15630" max="15630" width="6.75" style="6" customWidth="1"/>
    <col min="15631" max="15631" width="1.75" style="6" customWidth="1"/>
    <col min="15632" max="15632" width="6.75" style="6" customWidth="1"/>
    <col min="15633" max="15633" width="1.75" style="6" customWidth="1"/>
    <col min="15634" max="15634" width="10" style="6" customWidth="1"/>
    <col min="15635" max="15635" width="3.375" style="6" customWidth="1"/>
    <col min="15636" max="15636" width="0.875" style="6" customWidth="1"/>
    <col min="15637" max="15637" width="23.375" style="6" customWidth="1"/>
    <col min="15638" max="15638" width="7.125" style="6" customWidth="1"/>
    <col min="15639" max="15872" width="9" style="6"/>
    <col min="15873" max="15873" width="1.375" style="6" customWidth="1"/>
    <col min="15874" max="15874" width="5.625" style="6" customWidth="1"/>
    <col min="15875" max="15875" width="3.5" style="6" customWidth="1"/>
    <col min="15876" max="15876" width="6.375" style="6" customWidth="1"/>
    <col min="15877" max="15881" width="8.75" style="6" customWidth="1"/>
    <col min="15882" max="15882" width="6.375" style="6" customWidth="1"/>
    <col min="15883" max="15883" width="1.875" style="6" customWidth="1"/>
    <col min="15884" max="15884" width="6.75" style="6" customWidth="1"/>
    <col min="15885" max="15885" width="1.75" style="6" customWidth="1"/>
    <col min="15886" max="15886" width="6.75" style="6" customWidth="1"/>
    <col min="15887" max="15887" width="1.75" style="6" customWidth="1"/>
    <col min="15888" max="15888" width="6.75" style="6" customWidth="1"/>
    <col min="15889" max="15889" width="1.75" style="6" customWidth="1"/>
    <col min="15890" max="15890" width="10" style="6" customWidth="1"/>
    <col min="15891" max="15891" width="3.375" style="6" customWidth="1"/>
    <col min="15892" max="15892" width="0.875" style="6" customWidth="1"/>
    <col min="15893" max="15893" width="23.375" style="6" customWidth="1"/>
    <col min="15894" max="15894" width="7.125" style="6" customWidth="1"/>
    <col min="15895" max="16128" width="9" style="6"/>
    <col min="16129" max="16129" width="1.375" style="6" customWidth="1"/>
    <col min="16130" max="16130" width="5.625" style="6" customWidth="1"/>
    <col min="16131" max="16131" width="3.5" style="6" customWidth="1"/>
    <col min="16132" max="16132" width="6.375" style="6" customWidth="1"/>
    <col min="16133" max="16137" width="8.75" style="6" customWidth="1"/>
    <col min="16138" max="16138" width="6.375" style="6" customWidth="1"/>
    <col min="16139" max="16139" width="1.875" style="6" customWidth="1"/>
    <col min="16140" max="16140" width="6.75" style="6" customWidth="1"/>
    <col min="16141" max="16141" width="1.75" style="6" customWidth="1"/>
    <col min="16142" max="16142" width="6.75" style="6" customWidth="1"/>
    <col min="16143" max="16143" width="1.75" style="6" customWidth="1"/>
    <col min="16144" max="16144" width="6.75" style="6" customWidth="1"/>
    <col min="16145" max="16145" width="1.75" style="6" customWidth="1"/>
    <col min="16146" max="16146" width="10" style="6" customWidth="1"/>
    <col min="16147" max="16147" width="3.375" style="6" customWidth="1"/>
    <col min="16148" max="16148" width="0.875" style="6" customWidth="1"/>
    <col min="16149" max="16149" width="23.375" style="6" customWidth="1"/>
    <col min="16150" max="16150" width="7.125" style="6" customWidth="1"/>
    <col min="16151" max="16384" width="9" style="6"/>
  </cols>
  <sheetData>
    <row r="1" spans="1:21" s="1" customFormat="1" ht="23.25" customHeight="1">
      <c r="B1" s="1" t="s">
        <v>0</v>
      </c>
      <c r="C1" s="2">
        <v>1.1000000000000001</v>
      </c>
      <c r="D1" s="1" t="s">
        <v>1</v>
      </c>
    </row>
    <row r="2" spans="1:21" s="3" customFormat="1" ht="17.25" customHeight="1">
      <c r="B2" s="4" t="s">
        <v>2</v>
      </c>
      <c r="C2" s="4">
        <v>1.1000000000000001</v>
      </c>
      <c r="D2" s="3" t="s">
        <v>3</v>
      </c>
    </row>
    <row r="3" spans="1:21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2"/>
      <c r="J4" s="10" t="s">
        <v>6</v>
      </c>
      <c r="K4" s="11"/>
      <c r="L4" s="11"/>
      <c r="M4" s="11"/>
      <c r="N4" s="11"/>
      <c r="O4" s="11"/>
      <c r="P4" s="11"/>
      <c r="Q4" s="12"/>
      <c r="R4" s="10" t="s">
        <v>7</v>
      </c>
      <c r="S4" s="12"/>
      <c r="T4" s="13" t="s">
        <v>8</v>
      </c>
      <c r="U4" s="7"/>
    </row>
    <row r="5" spans="1:21" s="14" customFormat="1" ht="18" customHeight="1">
      <c r="A5" s="15"/>
      <c r="B5" s="15"/>
      <c r="C5" s="15"/>
      <c r="D5" s="16"/>
      <c r="E5" s="17" t="s">
        <v>9</v>
      </c>
      <c r="F5" s="18"/>
      <c r="G5" s="18"/>
      <c r="H5" s="18"/>
      <c r="I5" s="19"/>
      <c r="J5" s="17" t="s">
        <v>10</v>
      </c>
      <c r="K5" s="18"/>
      <c r="L5" s="18"/>
      <c r="M5" s="18"/>
      <c r="N5" s="18"/>
      <c r="O5" s="18"/>
      <c r="P5" s="18"/>
      <c r="Q5" s="19"/>
      <c r="R5" s="20" t="s">
        <v>11</v>
      </c>
      <c r="S5" s="21"/>
      <c r="T5" s="22"/>
      <c r="U5" s="23"/>
    </row>
    <row r="6" spans="1:21" s="14" customFormat="1" ht="18.75" customHeight="1">
      <c r="A6" s="15"/>
      <c r="B6" s="15"/>
      <c r="C6" s="15"/>
      <c r="D6" s="16"/>
      <c r="E6" s="24"/>
      <c r="F6" s="24"/>
      <c r="G6" s="24"/>
      <c r="H6" s="25"/>
      <c r="I6" s="25"/>
      <c r="J6" s="26"/>
      <c r="K6" s="27"/>
      <c r="L6" s="26"/>
      <c r="M6" s="27"/>
      <c r="N6" s="26"/>
      <c r="O6" s="27"/>
      <c r="P6" s="26"/>
      <c r="Q6" s="27"/>
      <c r="R6" s="20" t="s">
        <v>12</v>
      </c>
      <c r="S6" s="21"/>
      <c r="T6" s="22"/>
      <c r="U6" s="23"/>
    </row>
    <row r="7" spans="1:21" s="14" customFormat="1" ht="18.75" customHeight="1">
      <c r="A7" s="15"/>
      <c r="B7" s="15"/>
      <c r="C7" s="15"/>
      <c r="D7" s="16"/>
      <c r="E7" s="28"/>
      <c r="F7" s="28"/>
      <c r="G7" s="28"/>
      <c r="H7" s="29"/>
      <c r="I7" s="29"/>
      <c r="J7" s="30"/>
      <c r="K7" s="31"/>
      <c r="L7" s="30"/>
      <c r="M7" s="31"/>
      <c r="N7" s="30"/>
      <c r="O7" s="31"/>
      <c r="P7" s="30"/>
      <c r="Q7" s="31"/>
      <c r="R7" s="20" t="s">
        <v>13</v>
      </c>
      <c r="S7" s="21"/>
      <c r="T7" s="22"/>
      <c r="U7" s="23"/>
    </row>
    <row r="8" spans="1:21" s="14" customFormat="1" ht="17.25" customHeight="1">
      <c r="A8" s="32"/>
      <c r="B8" s="32"/>
      <c r="C8" s="32"/>
      <c r="D8" s="33"/>
      <c r="E8" s="34"/>
      <c r="F8" s="34"/>
      <c r="G8" s="34"/>
      <c r="H8" s="35"/>
      <c r="I8" s="35"/>
      <c r="J8" s="36"/>
      <c r="K8" s="37"/>
      <c r="L8" s="36"/>
      <c r="M8" s="37"/>
      <c r="N8" s="36"/>
      <c r="O8" s="37"/>
      <c r="P8" s="36"/>
      <c r="Q8" s="37"/>
      <c r="R8" s="17" t="s">
        <v>14</v>
      </c>
      <c r="S8" s="19"/>
      <c r="T8" s="38"/>
      <c r="U8" s="39"/>
    </row>
    <row r="9" spans="1:21" s="3" customFormat="1" ht="20.25" customHeight="1">
      <c r="A9" s="11" t="s">
        <v>15</v>
      </c>
      <c r="B9" s="11"/>
      <c r="C9" s="11"/>
      <c r="D9" s="11"/>
      <c r="E9" s="40">
        <f>SUM(E10:E27)</f>
        <v>1225013</v>
      </c>
      <c r="F9" s="40">
        <f>SUM(F10:F27)</f>
        <v>1227317</v>
      </c>
      <c r="G9" s="40">
        <f>SUM(G10:G27)</f>
        <v>1194933</v>
      </c>
      <c r="H9" s="40">
        <v>1198218</v>
      </c>
      <c r="I9" s="40">
        <f>SUM(I10:I27)</f>
        <v>1198656</v>
      </c>
      <c r="J9" s="41">
        <f t="shared" ref="J9:J27" si="0">(F9-E9)/E9*100</f>
        <v>0.1880796367058962</v>
      </c>
      <c r="K9" s="42"/>
      <c r="L9" s="41">
        <f t="shared" ref="L9:L27" si="1">(G9-F9)/F9*100</f>
        <v>-2.6386011112043586</v>
      </c>
      <c r="M9" s="42"/>
      <c r="N9" s="41">
        <f t="shared" ref="N9:N27" si="2">(H9-G9)/G9*100</f>
        <v>0.27491081089902109</v>
      </c>
      <c r="O9" s="42"/>
      <c r="P9" s="41">
        <f t="shared" ref="P9:P27" si="3">(I9-H9)/H9*100</f>
        <v>3.6554283110418972E-2</v>
      </c>
      <c r="Q9" s="42"/>
      <c r="R9" s="43">
        <f>I9/11678.339</f>
        <v>102.63925375004099</v>
      </c>
      <c r="S9" s="44"/>
      <c r="T9" s="10" t="s">
        <v>16</v>
      </c>
      <c r="U9" s="11"/>
    </row>
    <row r="10" spans="1:21" s="45" customFormat="1" ht="20.25" customHeight="1">
      <c r="B10" s="46" t="s">
        <v>17</v>
      </c>
      <c r="E10" s="47">
        <v>225743</v>
      </c>
      <c r="F10" s="47">
        <v>226555</v>
      </c>
      <c r="G10" s="47">
        <v>222233</v>
      </c>
      <c r="H10" s="47">
        <v>223725</v>
      </c>
      <c r="I10" s="47">
        <v>224677</v>
      </c>
      <c r="J10" s="48">
        <f t="shared" si="0"/>
        <v>0.35970107600235668</v>
      </c>
      <c r="K10" s="49"/>
      <c r="L10" s="48">
        <f t="shared" si="1"/>
        <v>-1.9077045309086094</v>
      </c>
      <c r="M10" s="49"/>
      <c r="N10" s="48">
        <f t="shared" si="2"/>
        <v>0.6713674386792241</v>
      </c>
      <c r="O10" s="49"/>
      <c r="P10" s="48">
        <f t="shared" si="3"/>
        <v>0.42552240473795955</v>
      </c>
      <c r="Q10" s="49"/>
      <c r="R10" s="50">
        <f>I10/1216.082</f>
        <v>184.75481094202527</v>
      </c>
      <c r="S10" s="51"/>
      <c r="U10" s="52" t="s">
        <v>18</v>
      </c>
    </row>
    <row r="11" spans="1:21" s="45" customFormat="1" ht="20.25" customHeight="1">
      <c r="B11" s="46" t="s">
        <v>19</v>
      </c>
      <c r="D11" s="53"/>
      <c r="E11" s="47">
        <v>43869</v>
      </c>
      <c r="F11" s="47">
        <v>43968</v>
      </c>
      <c r="G11" s="47">
        <v>43937</v>
      </c>
      <c r="H11" s="47">
        <v>44036</v>
      </c>
      <c r="I11" s="47">
        <v>44128</v>
      </c>
      <c r="J11" s="48">
        <f t="shared" si="0"/>
        <v>0.22567188675374411</v>
      </c>
      <c r="K11" s="54"/>
      <c r="L11" s="48">
        <f t="shared" si="1"/>
        <v>-7.0505822416302766E-2</v>
      </c>
      <c r="M11" s="54"/>
      <c r="N11" s="48">
        <f t="shared" si="2"/>
        <v>0.22532262102555933</v>
      </c>
      <c r="O11" s="54"/>
      <c r="P11" s="48">
        <f t="shared" si="3"/>
        <v>0.20891997456626396</v>
      </c>
      <c r="Q11" s="54"/>
      <c r="R11" s="50">
        <f>I11/258.77</f>
        <v>170.5298141206477</v>
      </c>
      <c r="S11" s="51"/>
      <c r="U11" s="55" t="s">
        <v>20</v>
      </c>
    </row>
    <row r="12" spans="1:21" s="45" customFormat="1" ht="20.25" customHeight="1">
      <c r="B12" s="46" t="s">
        <v>21</v>
      </c>
      <c r="D12" s="53"/>
      <c r="E12" s="47">
        <v>63070</v>
      </c>
      <c r="F12" s="47">
        <v>62895</v>
      </c>
      <c r="G12" s="47">
        <v>62242</v>
      </c>
      <c r="H12" s="47">
        <v>62328</v>
      </c>
      <c r="I12" s="47">
        <f>36708+6616+8270+4213+6410</f>
        <v>62217</v>
      </c>
      <c r="J12" s="48">
        <f t="shared" si="0"/>
        <v>-0.27746947835738067</v>
      </c>
      <c r="K12" s="49"/>
      <c r="L12" s="48">
        <f t="shared" si="1"/>
        <v>-1.0382383337308212</v>
      </c>
      <c r="M12" s="49"/>
      <c r="N12" s="48">
        <f t="shared" si="2"/>
        <v>0.13817036727611581</v>
      </c>
      <c r="O12" s="49"/>
      <c r="P12" s="48">
        <f t="shared" si="3"/>
        <v>-0.17809010396611474</v>
      </c>
      <c r="Q12" s="49"/>
      <c r="R12" s="50">
        <f>I12/836.9</f>
        <v>74.342215318437084</v>
      </c>
      <c r="S12" s="51"/>
      <c r="U12" s="52" t="s">
        <v>22</v>
      </c>
    </row>
    <row r="13" spans="1:21" s="45" customFormat="1" ht="20.25" customHeight="1">
      <c r="B13" s="46" t="s">
        <v>23</v>
      </c>
      <c r="E13" s="47">
        <v>84104</v>
      </c>
      <c r="F13" s="47">
        <v>83986</v>
      </c>
      <c r="G13" s="47">
        <v>83902</v>
      </c>
      <c r="H13" s="47">
        <v>84018</v>
      </c>
      <c r="I13" s="47">
        <f>74645+5033+4245</f>
        <v>83923</v>
      </c>
      <c r="J13" s="48">
        <f t="shared" si="0"/>
        <v>-0.14030248264054027</v>
      </c>
      <c r="K13" s="49"/>
      <c r="L13" s="48">
        <f t="shared" si="1"/>
        <v>-0.10001666944490749</v>
      </c>
      <c r="M13" s="49"/>
      <c r="N13" s="48">
        <f t="shared" si="2"/>
        <v>0.13825653738885843</v>
      </c>
      <c r="O13" s="49"/>
      <c r="P13" s="48">
        <f t="shared" si="3"/>
        <v>-0.11307100859339667</v>
      </c>
      <c r="Q13" s="49"/>
      <c r="R13" s="50">
        <f>I13/821</f>
        <v>102.2204628501827</v>
      </c>
      <c r="S13" s="51"/>
      <c r="U13" s="52" t="s">
        <v>24</v>
      </c>
    </row>
    <row r="14" spans="1:21" s="45" customFormat="1" ht="20.25" customHeight="1">
      <c r="B14" s="55" t="s">
        <v>25</v>
      </c>
      <c r="E14" s="47">
        <v>126056</v>
      </c>
      <c r="F14" s="47">
        <v>125567</v>
      </c>
      <c r="G14" s="47">
        <v>124877</v>
      </c>
      <c r="H14" s="47">
        <v>124364</v>
      </c>
      <c r="I14" s="47">
        <f>116834+6842</f>
        <v>123676</v>
      </c>
      <c r="J14" s="48">
        <f t="shared" si="0"/>
        <v>-0.38792282794948274</v>
      </c>
      <c r="K14" s="49"/>
      <c r="L14" s="48">
        <f t="shared" si="1"/>
        <v>-0.54950743427811444</v>
      </c>
      <c r="M14" s="49"/>
      <c r="N14" s="48">
        <f t="shared" si="2"/>
        <v>-0.41080423136366184</v>
      </c>
      <c r="O14" s="49"/>
      <c r="P14" s="48">
        <f t="shared" si="3"/>
        <v>-0.55321475668199804</v>
      </c>
      <c r="Q14" s="49"/>
      <c r="R14" s="50">
        <f>I14/1023</f>
        <v>120.89540566959921</v>
      </c>
      <c r="S14" s="51"/>
      <c r="U14" s="55" t="s">
        <v>26</v>
      </c>
    </row>
    <row r="15" spans="1:21" s="45" customFormat="1" ht="20.25" customHeight="1">
      <c r="B15" s="46" t="s">
        <v>27</v>
      </c>
      <c r="E15" s="47">
        <v>26397</v>
      </c>
      <c r="F15" s="47">
        <v>26391</v>
      </c>
      <c r="G15" s="47">
        <v>26349</v>
      </c>
      <c r="H15" s="47">
        <v>26362</v>
      </c>
      <c r="I15" s="47">
        <f>11964+6433+7884</f>
        <v>26281</v>
      </c>
      <c r="J15" s="48">
        <f t="shared" si="0"/>
        <v>-2.2729855665416524E-2</v>
      </c>
      <c r="K15" s="49"/>
      <c r="L15" s="48">
        <f t="shared" si="1"/>
        <v>-0.1591451631237922</v>
      </c>
      <c r="M15" s="49"/>
      <c r="N15" s="48">
        <f t="shared" si="2"/>
        <v>4.9337735777448856E-2</v>
      </c>
      <c r="O15" s="49"/>
      <c r="P15" s="48">
        <f t="shared" si="3"/>
        <v>-0.30726045064866098</v>
      </c>
      <c r="Q15" s="49"/>
      <c r="R15" s="50">
        <f>I15/333.3</f>
        <v>78.850885088508846</v>
      </c>
      <c r="S15" s="51"/>
      <c r="U15" s="52" t="s">
        <v>28</v>
      </c>
    </row>
    <row r="16" spans="1:21" s="45" customFormat="1" ht="20.25" customHeight="1">
      <c r="B16" s="46" t="s">
        <v>29</v>
      </c>
      <c r="E16" s="47">
        <v>103778</v>
      </c>
      <c r="F16" s="47">
        <v>103630</v>
      </c>
      <c r="G16" s="47">
        <v>99169</v>
      </c>
      <c r="H16" s="47">
        <v>99273</v>
      </c>
      <c r="I16" s="47">
        <f>62098+10430+2508+3817+5010+15369</f>
        <v>99232</v>
      </c>
      <c r="J16" s="48">
        <f t="shared" si="0"/>
        <v>-0.14261211432095433</v>
      </c>
      <c r="K16" s="49"/>
      <c r="L16" s="48">
        <f t="shared" si="1"/>
        <v>-4.3047380102286983</v>
      </c>
      <c r="M16" s="49"/>
      <c r="N16" s="48">
        <f t="shared" si="2"/>
        <v>0.10487148201554922</v>
      </c>
      <c r="O16" s="49"/>
      <c r="P16" s="48">
        <f t="shared" si="3"/>
        <v>-4.1300252838133225E-2</v>
      </c>
      <c r="Q16" s="49"/>
      <c r="R16" s="50">
        <f>I16/790.973</f>
        <v>125.45560973636269</v>
      </c>
      <c r="S16" s="51"/>
      <c r="U16" s="55" t="s">
        <v>30</v>
      </c>
    </row>
    <row r="17" spans="1:21" s="45" customFormat="1" ht="20.25" customHeight="1">
      <c r="B17" s="46" t="s">
        <v>31</v>
      </c>
      <c r="E17" s="47">
        <v>51699</v>
      </c>
      <c r="F17" s="47">
        <v>52000</v>
      </c>
      <c r="G17" s="47">
        <v>50388</v>
      </c>
      <c r="H17" s="47">
        <v>50323</v>
      </c>
      <c r="I17" s="47">
        <f>45251+4896</f>
        <v>50147</v>
      </c>
      <c r="J17" s="48">
        <f t="shared" si="0"/>
        <v>0.58221629045049228</v>
      </c>
      <c r="K17" s="49"/>
      <c r="L17" s="48">
        <f t="shared" si="1"/>
        <v>-3.1</v>
      </c>
      <c r="M17" s="49"/>
      <c r="N17" s="48">
        <f t="shared" si="2"/>
        <v>-0.12899896800825594</v>
      </c>
      <c r="O17" s="49"/>
      <c r="P17" s="48">
        <f t="shared" si="3"/>
        <v>-0.34974067523796276</v>
      </c>
      <c r="Q17" s="49"/>
      <c r="R17" s="50">
        <f>I17/554</f>
        <v>90.518050541516246</v>
      </c>
      <c r="S17" s="51"/>
      <c r="U17" s="52" t="s">
        <v>32</v>
      </c>
    </row>
    <row r="18" spans="1:21" s="45" customFormat="1" ht="20.25" customHeight="1">
      <c r="B18" s="46" t="s">
        <v>33</v>
      </c>
      <c r="E18" s="47">
        <v>87510</v>
      </c>
      <c r="F18" s="47">
        <v>87974</v>
      </c>
      <c r="G18" s="47">
        <v>84830</v>
      </c>
      <c r="H18" s="47">
        <v>85266</v>
      </c>
      <c r="I18" s="47">
        <f>48400+11757+4821+20267</f>
        <v>85245</v>
      </c>
      <c r="J18" s="48">
        <f t="shared" si="0"/>
        <v>0.53022511712947096</v>
      </c>
      <c r="K18" s="49"/>
      <c r="L18" s="48">
        <f t="shared" si="1"/>
        <v>-3.5737831632073114</v>
      </c>
      <c r="M18" s="49"/>
      <c r="N18" s="48">
        <f t="shared" si="2"/>
        <v>0.51396911469998818</v>
      </c>
      <c r="O18" s="49"/>
      <c r="P18" s="48">
        <f t="shared" si="3"/>
        <v>-2.4628808669340651E-2</v>
      </c>
      <c r="Q18" s="49"/>
      <c r="R18" s="50">
        <f>I18/285</f>
        <v>299.10526315789474</v>
      </c>
      <c r="S18" s="51"/>
      <c r="U18" s="52" t="s">
        <v>34</v>
      </c>
    </row>
    <row r="19" spans="1:21" s="45" customFormat="1" ht="20.25" customHeight="1">
      <c r="B19" s="46" t="s">
        <v>35</v>
      </c>
      <c r="E19" s="47">
        <v>81657</v>
      </c>
      <c r="F19" s="47">
        <v>82989</v>
      </c>
      <c r="G19" s="47">
        <f>1495+5098+72892</f>
        <v>79485</v>
      </c>
      <c r="H19" s="47">
        <v>79938</v>
      </c>
      <c r="I19" s="47">
        <f>73603+5048+1465</f>
        <v>80116</v>
      </c>
      <c r="J19" s="48">
        <f t="shared" si="0"/>
        <v>1.6312134905764355</v>
      </c>
      <c r="K19" s="49"/>
      <c r="L19" s="48">
        <f t="shared" si="1"/>
        <v>-4.2222463218016841</v>
      </c>
      <c r="M19" s="49"/>
      <c r="N19" s="48">
        <f t="shared" si="2"/>
        <v>0.56991885261370068</v>
      </c>
      <c r="O19" s="49"/>
      <c r="P19" s="48">
        <f t="shared" si="3"/>
        <v>0.22267257124271309</v>
      </c>
      <c r="Q19" s="49"/>
      <c r="R19" s="50">
        <f>I19/1428.61</f>
        <v>56.079685848482093</v>
      </c>
      <c r="S19" s="51"/>
      <c r="U19" s="52" t="s">
        <v>36</v>
      </c>
    </row>
    <row r="20" spans="1:21" s="45" customFormat="1" ht="20.25" customHeight="1">
      <c r="B20" s="46" t="s">
        <v>37</v>
      </c>
      <c r="E20" s="47">
        <v>68187</v>
      </c>
      <c r="F20" s="47">
        <v>68198</v>
      </c>
      <c r="G20" s="47">
        <f>3196+4727+59198</f>
        <v>67121</v>
      </c>
      <c r="H20" s="47">
        <v>67092</v>
      </c>
      <c r="I20" s="47">
        <f>59310+4656+3135</f>
        <v>67101</v>
      </c>
      <c r="J20" s="48">
        <f t="shared" si="0"/>
        <v>1.613210729317905E-2</v>
      </c>
      <c r="K20" s="49"/>
      <c r="L20" s="48">
        <f t="shared" si="1"/>
        <v>-1.5792251972198599</v>
      </c>
      <c r="M20" s="49"/>
      <c r="N20" s="48">
        <f t="shared" si="2"/>
        <v>-4.3205554148478119E-2</v>
      </c>
      <c r="O20" s="49"/>
      <c r="P20" s="48">
        <f t="shared" si="3"/>
        <v>1.3414416025755679E-2</v>
      </c>
      <c r="Q20" s="49"/>
      <c r="R20" s="50">
        <f>I20/1217</f>
        <v>55.136400986031227</v>
      </c>
      <c r="S20" s="51"/>
      <c r="U20" s="55" t="s">
        <v>38</v>
      </c>
    </row>
    <row r="21" spans="1:21" s="45" customFormat="1" ht="20.25" customHeight="1">
      <c r="B21" s="46" t="s">
        <v>39</v>
      </c>
      <c r="E21" s="47">
        <v>42148</v>
      </c>
      <c r="F21" s="47">
        <v>42088</v>
      </c>
      <c r="G21" s="47">
        <f>4402+10904+26624</f>
        <v>41930</v>
      </c>
      <c r="H21" s="47">
        <v>41952</v>
      </c>
      <c r="I21" s="47">
        <f>26739+10855+4353</f>
        <v>41947</v>
      </c>
      <c r="J21" s="48">
        <f t="shared" si="0"/>
        <v>-0.14235550915820441</v>
      </c>
      <c r="K21" s="49"/>
      <c r="L21" s="48">
        <f t="shared" si="1"/>
        <v>-0.37540391560539821</v>
      </c>
      <c r="M21" s="49"/>
      <c r="N21" s="48">
        <f t="shared" si="2"/>
        <v>5.2468399713808733E-2</v>
      </c>
      <c r="O21" s="49"/>
      <c r="P21" s="48">
        <f t="shared" si="3"/>
        <v>-1.1918382913806255E-2</v>
      </c>
      <c r="Q21" s="49"/>
      <c r="R21" s="50">
        <f>I21/620</f>
        <v>67.656451612903226</v>
      </c>
      <c r="S21" s="51"/>
      <c r="U21" s="55" t="s">
        <v>40</v>
      </c>
    </row>
    <row r="22" spans="1:21" s="45" customFormat="1" ht="20.25" customHeight="1">
      <c r="B22" s="46" t="s">
        <v>41</v>
      </c>
      <c r="E22" s="47">
        <v>32012</v>
      </c>
      <c r="F22" s="47">
        <v>31993</v>
      </c>
      <c r="G22" s="47">
        <v>30860</v>
      </c>
      <c r="H22" s="47">
        <v>31254</v>
      </c>
      <c r="I22" s="47">
        <v>31440</v>
      </c>
      <c r="J22" s="48">
        <f t="shared" si="0"/>
        <v>-5.9352742721479439E-2</v>
      </c>
      <c r="K22" s="49"/>
      <c r="L22" s="48">
        <f t="shared" si="1"/>
        <v>-3.5413996811802582</v>
      </c>
      <c r="M22" s="49"/>
      <c r="N22" s="48">
        <f t="shared" si="2"/>
        <v>1.2767336357744654</v>
      </c>
      <c r="O22" s="49"/>
      <c r="P22" s="48">
        <f t="shared" si="3"/>
        <v>0.59512382415050868</v>
      </c>
      <c r="Q22" s="49"/>
      <c r="R22" s="50">
        <f>I22/526</f>
        <v>59.771863117870723</v>
      </c>
      <c r="S22" s="51"/>
      <c r="U22" s="46" t="s">
        <v>42</v>
      </c>
    </row>
    <row r="23" spans="1:21" s="45" customFormat="1" ht="20.25" customHeight="1">
      <c r="B23" s="52" t="s">
        <v>43</v>
      </c>
      <c r="E23" s="47">
        <v>32838</v>
      </c>
      <c r="F23" s="47">
        <v>32694</v>
      </c>
      <c r="G23" s="47">
        <f>6540+11560+14451</f>
        <v>32551</v>
      </c>
      <c r="H23" s="47">
        <v>32341</v>
      </c>
      <c r="I23" s="47">
        <f>14352+11398+6439</f>
        <v>32189</v>
      </c>
      <c r="J23" s="48">
        <f t="shared" si="0"/>
        <v>-0.43851635300566416</v>
      </c>
      <c r="K23" s="49"/>
      <c r="L23" s="48">
        <f t="shared" si="1"/>
        <v>-0.43738912338655411</v>
      </c>
      <c r="M23" s="49"/>
      <c r="N23" s="48">
        <f t="shared" si="2"/>
        <v>-0.64514147030813185</v>
      </c>
      <c r="O23" s="49"/>
      <c r="P23" s="48">
        <f t="shared" si="3"/>
        <v>-0.46999165146408589</v>
      </c>
      <c r="Q23" s="49"/>
      <c r="R23" s="50">
        <f>I23/234</f>
        <v>137.55982905982907</v>
      </c>
      <c r="S23" s="51"/>
      <c r="U23" s="45" t="s">
        <v>44</v>
      </c>
    </row>
    <row r="24" spans="1:21" s="45" customFormat="1" ht="20.25" customHeight="1">
      <c r="B24" s="52" t="s">
        <v>45</v>
      </c>
      <c r="E24" s="47">
        <v>79403</v>
      </c>
      <c r="F24" s="47">
        <v>79963</v>
      </c>
      <c r="G24" s="47">
        <v>68955</v>
      </c>
      <c r="H24" s="47">
        <v>69567</v>
      </c>
      <c r="I24" s="47">
        <v>69731</v>
      </c>
      <c r="J24" s="48">
        <f t="shared" si="0"/>
        <v>0.70526302532649909</v>
      </c>
      <c r="K24" s="49"/>
      <c r="L24" s="48">
        <f t="shared" si="1"/>
        <v>-13.76636694471193</v>
      </c>
      <c r="M24" s="49"/>
      <c r="N24" s="48">
        <f t="shared" si="2"/>
        <v>0.88753534914074395</v>
      </c>
      <c r="O24" s="49"/>
      <c r="P24" s="48">
        <f t="shared" si="3"/>
        <v>0.23574395906104906</v>
      </c>
      <c r="Q24" s="49"/>
      <c r="R24" s="50">
        <f>I24/641.404</f>
        <v>108.71619135521451</v>
      </c>
      <c r="S24" s="51"/>
      <c r="U24" s="56" t="s">
        <v>46</v>
      </c>
    </row>
    <row r="25" spans="1:21" s="45" customFormat="1" ht="20.25" customHeight="1">
      <c r="B25" s="52" t="s">
        <v>47</v>
      </c>
      <c r="E25" s="47">
        <v>30690</v>
      </c>
      <c r="F25" s="47">
        <v>30667</v>
      </c>
      <c r="G25" s="47">
        <f>3941+1912+24604</f>
        <v>30457</v>
      </c>
      <c r="H25" s="47">
        <v>30631</v>
      </c>
      <c r="I25" s="47">
        <f>24780+1927+3981</f>
        <v>30688</v>
      </c>
      <c r="J25" s="48">
        <f t="shared" si="0"/>
        <v>-7.4942978168784619E-2</v>
      </c>
      <c r="K25" s="49"/>
      <c r="L25" s="48">
        <f t="shared" si="1"/>
        <v>-0.68477516548733164</v>
      </c>
      <c r="M25" s="49"/>
      <c r="N25" s="48">
        <f t="shared" si="2"/>
        <v>0.57129723873001281</v>
      </c>
      <c r="O25" s="49"/>
      <c r="P25" s="48">
        <f t="shared" si="3"/>
        <v>0.18608599131598708</v>
      </c>
      <c r="Q25" s="49"/>
      <c r="R25" s="50">
        <f>I25/406</f>
        <v>75.58620689655173</v>
      </c>
      <c r="S25" s="51"/>
      <c r="U25" s="45" t="s">
        <v>48</v>
      </c>
    </row>
    <row r="26" spans="1:21" s="45" customFormat="1" ht="20.25" customHeight="1">
      <c r="B26" s="52" t="s">
        <v>49</v>
      </c>
      <c r="E26" s="47">
        <v>26508</v>
      </c>
      <c r="F26" s="47">
        <v>26516</v>
      </c>
      <c r="G26" s="47">
        <f>4271+22375</f>
        <v>26646</v>
      </c>
      <c r="H26" s="47">
        <v>26740</v>
      </c>
      <c r="I26" s="47">
        <f>22752+4260</f>
        <v>27012</v>
      </c>
      <c r="J26" s="48">
        <f t="shared" si="0"/>
        <v>3.0179568432171421E-2</v>
      </c>
      <c r="K26" s="49"/>
      <c r="L26" s="48">
        <f t="shared" si="1"/>
        <v>0.49027002564489364</v>
      </c>
      <c r="M26" s="49"/>
      <c r="N26" s="48">
        <f t="shared" si="2"/>
        <v>0.35277339938452301</v>
      </c>
      <c r="O26" s="49"/>
      <c r="P26" s="48">
        <f t="shared" si="3"/>
        <v>1.0172026925953628</v>
      </c>
      <c r="Q26" s="49"/>
      <c r="R26" s="50">
        <f>I26/263.3</f>
        <v>102.59020129130269</v>
      </c>
      <c r="S26" s="51"/>
      <c r="U26" s="46" t="s">
        <v>50</v>
      </c>
    </row>
    <row r="27" spans="1:21" s="45" customFormat="1" ht="20.25" customHeight="1">
      <c r="B27" s="52" t="s">
        <v>51</v>
      </c>
      <c r="E27" s="47">
        <v>19344</v>
      </c>
      <c r="F27" s="47">
        <v>19243</v>
      </c>
      <c r="G27" s="47">
        <v>19001</v>
      </c>
      <c r="H27" s="47">
        <v>19008</v>
      </c>
      <c r="I27" s="47">
        <v>18906</v>
      </c>
      <c r="J27" s="48">
        <f t="shared" si="0"/>
        <v>-0.52212572373862698</v>
      </c>
      <c r="K27" s="49"/>
      <c r="L27" s="48">
        <f t="shared" si="1"/>
        <v>-1.2576001662942369</v>
      </c>
      <c r="M27" s="49"/>
      <c r="N27" s="48">
        <f t="shared" si="2"/>
        <v>3.6840166307036473E-2</v>
      </c>
      <c r="O27" s="49"/>
      <c r="P27" s="48">
        <f t="shared" si="3"/>
        <v>-0.53661616161616155</v>
      </c>
      <c r="Q27" s="49"/>
      <c r="R27" s="50">
        <f>I27/223</f>
        <v>84.780269058295957</v>
      </c>
      <c r="S27" s="51"/>
      <c r="U27" s="46" t="s">
        <v>52</v>
      </c>
    </row>
    <row r="28" spans="1:21" s="14" customFormat="1" ht="2.25" customHeight="1">
      <c r="A28" s="57"/>
      <c r="B28" s="57"/>
      <c r="C28" s="57"/>
      <c r="D28" s="57"/>
      <c r="E28" s="58"/>
      <c r="F28" s="58"/>
      <c r="G28" s="59"/>
      <c r="H28" s="60"/>
      <c r="I28" s="60"/>
      <c r="J28" s="60"/>
      <c r="K28" s="57"/>
      <c r="L28" s="60"/>
      <c r="M28" s="57"/>
      <c r="N28" s="60"/>
      <c r="O28" s="57"/>
      <c r="P28" s="60"/>
      <c r="Q28" s="59"/>
      <c r="R28" s="57"/>
      <c r="S28" s="59"/>
      <c r="T28" s="57"/>
      <c r="U28" s="57"/>
    </row>
    <row r="29" spans="1:21" s="14" customFormat="1" ht="10.5" customHeight="1"/>
    <row r="30" spans="1:21" s="14" customFormat="1" ht="19.5" customHeight="1">
      <c r="B30" s="14" t="s">
        <v>53</v>
      </c>
      <c r="I30" s="61"/>
      <c r="L30" s="14" t="s">
        <v>54</v>
      </c>
    </row>
    <row r="31" spans="1:21" s="14" customFormat="1" ht="19.5" customHeight="1">
      <c r="A31" s="14" t="s">
        <v>55</v>
      </c>
      <c r="L31" s="14" t="s">
        <v>56</v>
      </c>
    </row>
  </sheetData>
  <mergeCells count="15">
    <mergeCell ref="R6:S6"/>
    <mergeCell ref="R7:S7"/>
    <mergeCell ref="R8:S8"/>
    <mergeCell ref="A9:D9"/>
    <mergeCell ref="T9:U9"/>
    <mergeCell ref="A4:D8"/>
    <mergeCell ref="E4:I4"/>
    <mergeCell ref="J4:Q4"/>
    <mergeCell ref="R4:S4"/>
    <mergeCell ref="T4:U8"/>
    <mergeCell ref="E5:I5"/>
    <mergeCell ref="J5:Q5"/>
    <mergeCell ref="R5:S5"/>
    <mergeCell ref="H6:H8"/>
    <mergeCell ref="I6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2012-10-05T08:40:09Z</dcterms:created>
  <dcterms:modified xsi:type="dcterms:W3CDTF">2012-10-05T08:41:41Z</dcterms:modified>
</cp:coreProperties>
</file>