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55" activeTab="0"/>
  </bookViews>
  <sheets>
    <sheet name="3.11" sheetId="1" r:id="rId1"/>
  </sheets>
  <definedNames>
    <definedName name="YIELD_PER_RAI_BY_TYPE_OF_VEGETABLE_CROPS___CROP_YEAR_______" localSheetId="0">'3.11'!#REF!</definedName>
  </definedNames>
  <calcPr fullCalcOnLoad="1"/>
</workbook>
</file>

<file path=xl/sharedStrings.xml><?xml version="1.0" encoding="utf-8"?>
<sst xmlns="http://schemas.openxmlformats.org/spreadsheetml/2006/main" count="69" uniqueCount="42">
  <si>
    <t xml:space="preserve">                        ตาราง   3.11   อัตราส่วนนักเรียนต่อห้องเรียนและอัตราส่วนนักเรียนต่อครู จำแนกตามระดับการศึกษา เป็นรายอำเภอ จังหวัดจันทบุรี ปีการศึกษา 2545</t>
  </si>
  <si>
    <t xml:space="preserve">                     TABLE   3.11   RATIO OF STUDENTS/CLASSROOM AND STUDENTS/TEACHER BY GRADE  AND AMPHOE , CHANTHABURI : ACADEMIC YEAR 2002</t>
  </si>
  <si>
    <t>ระดับการศึกษา    Grade</t>
  </si>
  <si>
    <t>รวม</t>
  </si>
  <si>
    <t>ก่อนประถมศึกษา</t>
  </si>
  <si>
    <t>ประถมศึกษา</t>
  </si>
  <si>
    <t>มัธยมศึกษา</t>
  </si>
  <si>
    <t>Total</t>
  </si>
  <si>
    <t>Pre–elementary</t>
  </si>
  <si>
    <t>Elementary</t>
  </si>
  <si>
    <t>Secondary</t>
  </si>
  <si>
    <t>อำเภอ/กิ่งอำเภอ</t>
  </si>
  <si>
    <t>อัตราส่วนนักเรียน</t>
  </si>
  <si>
    <t>Amphoe/King amphoe</t>
  </si>
  <si>
    <t>ต่อห้องเรียน</t>
  </si>
  <si>
    <t>ต่อครู</t>
  </si>
  <si>
    <t>Ratio of students/</t>
  </si>
  <si>
    <t>classroom</t>
  </si>
  <si>
    <t>teacher</t>
  </si>
  <si>
    <t>รวมยอด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</si>
  <si>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</si>
  <si>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</si>
  <si>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</si>
  <si>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</si>
  <si>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</si>
  <si>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</si>
  <si>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</si>
  <si>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</si>
  <si>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</si>
  <si>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</si>
  <si>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</si>
  <si>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</si>
  <si>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</si>
  <si>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</si>
  <si>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</si>
  <si>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</si>
  <si>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</si>
  <si>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</si>
  <si>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</si>
  <si>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</si>
  <si>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 xml:space="preserve">ที่มา  :  สำนักงานศึกษาธิการจังหวัดจันทบุรี         </t>
  </si>
  <si>
    <t>Source  :   Chanthaburi Provincial Education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</si>
</sst>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8"/>
      <name val="AngsanaUPC"/>
      <family val="1"/>
    </font>
    <font>
      <sz val="16"/>
      <name val="AngsanaUPC"/>
      <family val="1"/>
    </font>
    <font>
      <sz val="14"/>
      <name val="AngsanaUPC"/>
      <family val="0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0"/>
      <name val="Times New Roman"/>
      <family val="0"/>
    </font>
    <font>
      <b/>
      <sz val="14"/>
      <name val="AngsanaUPC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19" applyFont="1" applyBorder="1" applyAlignment="1">
      <alignment horizontal="centerContinuous"/>
      <protection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19" applyFont="1" applyBorder="1" applyAlignment="1">
      <alignment horizontal="centerContinuous"/>
      <protection/>
    </xf>
    <xf numFmtId="0" fontId="6" fillId="0" borderId="6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0" xfId="17" applyFont="1" applyAlignment="1">
      <alignment horizontal="centerContinuous"/>
      <protection/>
    </xf>
    <xf numFmtId="0" fontId="6" fillId="0" borderId="8" xfId="0" applyFont="1" applyBorder="1" applyAlignment="1">
      <alignment horizontal="centerContinuous"/>
    </xf>
    <xf numFmtId="0" fontId="6" fillId="0" borderId="8" xfId="17" applyFont="1" applyBorder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4" xfId="0" applyFont="1" applyBorder="1" applyAlignment="1">
      <alignment horizontal="center"/>
    </xf>
    <xf numFmtId="0" fontId="6" fillId="0" borderId="5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0" fontId="6" fillId="0" borderId="7" xfId="0" applyFont="1" applyBorder="1" applyAlignment="1">
      <alignment horizontal="center"/>
    </xf>
    <xf numFmtId="0" fontId="6" fillId="0" borderId="0" xfId="19" applyFont="1" applyAlignment="1">
      <alignment horizontal="center"/>
      <protection/>
    </xf>
    <xf numFmtId="0" fontId="6" fillId="0" borderId="10" xfId="19" applyFont="1" applyBorder="1" applyAlignment="1">
      <alignment horizontal="center"/>
      <protection/>
    </xf>
    <xf numFmtId="0" fontId="6" fillId="0" borderId="0" xfId="17" applyFont="1" applyAlignment="1" quotePrefix="1">
      <alignment horizontal="center"/>
      <protection/>
    </xf>
    <xf numFmtId="0" fontId="6" fillId="0" borderId="10" xfId="17" applyFont="1" applyBorder="1" applyAlignment="1" quotePrefix="1">
      <alignment horizontal="center"/>
      <protection/>
    </xf>
    <xf numFmtId="0" fontId="6" fillId="0" borderId="11" xfId="17" applyFont="1" applyBorder="1" applyAlignment="1" quotePrefix="1">
      <alignment horizontal="center"/>
      <protection/>
    </xf>
    <xf numFmtId="0" fontId="6" fillId="0" borderId="12" xfId="17" applyFont="1" applyBorder="1" applyAlignment="1" quotePrefix="1">
      <alignment horizontal="center"/>
      <protection/>
    </xf>
    <xf numFmtId="0" fontId="6" fillId="0" borderId="13" xfId="17" applyFont="1" applyBorder="1" applyAlignment="1" quotePrefix="1">
      <alignment horizontal="center"/>
      <protection/>
    </xf>
    <xf numFmtId="0" fontId="11" fillId="0" borderId="1" xfId="0" applyFont="1" applyBorder="1" applyAlignment="1">
      <alignment horizontal="center"/>
    </xf>
    <xf numFmtId="189" fontId="12" fillId="0" borderId="14" xfId="0" applyNumberFormat="1" applyFont="1" applyBorder="1" applyAlignment="1">
      <alignment horizontal="center"/>
    </xf>
    <xf numFmtId="189" fontId="12" fillId="0" borderId="0" xfId="0" applyNumberFormat="1" applyFont="1" applyBorder="1" applyAlignment="1">
      <alignment horizontal="center"/>
    </xf>
    <xf numFmtId="189" fontId="12" fillId="0" borderId="15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3" fillId="0" borderId="4" xfId="0" applyFont="1" applyBorder="1" applyAlignment="1">
      <alignment/>
    </xf>
    <xf numFmtId="189" fontId="14" fillId="0" borderId="0" xfId="0" applyNumberFormat="1" applyFont="1" applyBorder="1" applyAlignment="1">
      <alignment horizontal="center"/>
    </xf>
    <xf numFmtId="189" fontId="14" fillId="0" borderId="10" xfId="0" applyNumberFormat="1" applyFont="1" applyBorder="1" applyAlignment="1">
      <alignment horizontal="center"/>
    </xf>
    <xf numFmtId="189" fontId="14" fillId="0" borderId="4" xfId="0" applyNumberFormat="1" applyFont="1" applyBorder="1" applyAlignment="1">
      <alignment horizontal="center"/>
    </xf>
    <xf numFmtId="0" fontId="13" fillId="0" borderId="7" xfId="0" applyFont="1" applyBorder="1" applyAlignment="1">
      <alignment/>
    </xf>
    <xf numFmtId="0" fontId="13" fillId="0" borderId="4" xfId="19" applyFont="1" applyBorder="1">
      <alignment/>
      <protection/>
    </xf>
    <xf numFmtId="0" fontId="13" fillId="0" borderId="4" xfId="0" applyFont="1" applyBorder="1" applyAlignment="1" quotePrefix="1">
      <alignment horizontal="left"/>
    </xf>
    <xf numFmtId="0" fontId="10" fillId="0" borderId="4" xfId="0" applyFont="1" applyBorder="1" applyAlignment="1">
      <alignment/>
    </xf>
    <xf numFmtId="189" fontId="10" fillId="0" borderId="0" xfId="0" applyNumberFormat="1" applyFont="1" applyAlignment="1">
      <alignment/>
    </xf>
    <xf numFmtId="189" fontId="10" fillId="0" borderId="10" xfId="0" applyNumberFormat="1" applyFont="1" applyBorder="1" applyAlignment="1">
      <alignment/>
    </xf>
    <xf numFmtId="0" fontId="15" fillId="0" borderId="7" xfId="0" applyFont="1" applyBorder="1" applyAlignment="1">
      <alignment/>
    </xf>
    <xf numFmtId="0" fontId="10" fillId="0" borderId="2" xfId="0" applyFont="1" applyBorder="1" applyAlignment="1">
      <alignment/>
    </xf>
    <xf numFmtId="189" fontId="10" fillId="0" borderId="2" xfId="0" applyNumberFormat="1" applyFont="1" applyBorder="1" applyAlignment="1">
      <alignment/>
    </xf>
    <xf numFmtId="0" fontId="15" fillId="0" borderId="2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59"/>
  <sheetViews>
    <sheetView showGridLines="0" tabSelected="1" workbookViewId="0" topLeftCell="A1">
      <selection activeCell="E3" sqref="E3"/>
    </sheetView>
  </sheetViews>
  <sheetFormatPr defaultColWidth="9.140625" defaultRowHeight="12.75"/>
  <cols>
    <col min="1" max="1" width="21.421875" style="6" customWidth="1"/>
    <col min="2" max="9" width="15.7109375" style="6" customWidth="1"/>
    <col min="10" max="10" width="25.8515625" style="6" customWidth="1"/>
    <col min="11" max="16384" width="9.140625" style="6" customWidth="1"/>
  </cols>
  <sheetData>
    <row r="1" spans="1:8" s="3" customFormat="1" ht="38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6" s="3" customFormat="1" ht="26.25">
      <c r="A2" s="1" t="s">
        <v>1</v>
      </c>
      <c r="B2" s="4"/>
      <c r="C2" s="4"/>
      <c r="D2" s="4"/>
      <c r="E2" s="4"/>
      <c r="F2" s="4"/>
    </row>
    <row r="3" ht="9.75" customHeight="1">
      <c r="A3" s="5"/>
    </row>
    <row r="4" spans="1:10" s="11" customFormat="1" ht="18">
      <c r="A4" s="7"/>
      <c r="B4" s="8" t="s">
        <v>2</v>
      </c>
      <c r="C4" s="9"/>
      <c r="D4" s="9"/>
      <c r="E4" s="9"/>
      <c r="F4" s="9"/>
      <c r="G4" s="9"/>
      <c r="H4" s="9"/>
      <c r="I4" s="9"/>
      <c r="J4" s="10"/>
    </row>
    <row r="5" spans="1:10" s="11" customFormat="1" ht="18">
      <c r="A5" s="12"/>
      <c r="B5" s="13" t="s">
        <v>3</v>
      </c>
      <c r="C5" s="14"/>
      <c r="D5" s="13" t="s">
        <v>4</v>
      </c>
      <c r="E5" s="14"/>
      <c r="F5" s="13" t="s">
        <v>5</v>
      </c>
      <c r="G5" s="14"/>
      <c r="H5" s="13" t="s">
        <v>6</v>
      </c>
      <c r="I5" s="15"/>
      <c r="J5" s="16"/>
    </row>
    <row r="6" spans="1:10" s="11" customFormat="1" ht="18">
      <c r="A6" s="12"/>
      <c r="B6" s="17" t="s">
        <v>7</v>
      </c>
      <c r="C6" s="18"/>
      <c r="D6" s="17" t="s">
        <v>8</v>
      </c>
      <c r="E6" s="19"/>
      <c r="F6" s="17" t="s">
        <v>9</v>
      </c>
      <c r="G6" s="19"/>
      <c r="H6" s="17" t="s">
        <v>10</v>
      </c>
      <c r="I6" s="20"/>
      <c r="J6" s="16"/>
    </row>
    <row r="7" spans="1:10" s="11" customFormat="1" ht="18">
      <c r="A7" s="21" t="s">
        <v>11</v>
      </c>
      <c r="B7" s="22" t="s">
        <v>12</v>
      </c>
      <c r="C7" s="23" t="s">
        <v>12</v>
      </c>
      <c r="D7" s="23" t="s">
        <v>12</v>
      </c>
      <c r="E7" s="23" t="s">
        <v>12</v>
      </c>
      <c r="F7" s="23" t="s">
        <v>12</v>
      </c>
      <c r="G7" s="23" t="s">
        <v>12</v>
      </c>
      <c r="H7" s="23" t="s">
        <v>12</v>
      </c>
      <c r="I7" s="22" t="s">
        <v>12</v>
      </c>
      <c r="J7" s="24" t="s">
        <v>13</v>
      </c>
    </row>
    <row r="8" spans="1:10" s="11" customFormat="1" ht="18">
      <c r="A8" s="12"/>
      <c r="B8" s="25" t="s">
        <v>14</v>
      </c>
      <c r="C8" s="26" t="s">
        <v>15</v>
      </c>
      <c r="D8" s="26" t="s">
        <v>14</v>
      </c>
      <c r="E8" s="26" t="s">
        <v>15</v>
      </c>
      <c r="F8" s="26" t="s">
        <v>14</v>
      </c>
      <c r="G8" s="26" t="s">
        <v>15</v>
      </c>
      <c r="H8" s="26" t="s">
        <v>14</v>
      </c>
      <c r="I8" s="25" t="s">
        <v>15</v>
      </c>
      <c r="J8" s="16"/>
    </row>
    <row r="9" spans="1:10" s="11" customFormat="1" ht="18">
      <c r="A9" s="12"/>
      <c r="B9" s="27" t="s">
        <v>16</v>
      </c>
      <c r="C9" s="28" t="s">
        <v>16</v>
      </c>
      <c r="D9" s="28" t="s">
        <v>16</v>
      </c>
      <c r="E9" s="28" t="s">
        <v>16</v>
      </c>
      <c r="F9" s="28" t="s">
        <v>16</v>
      </c>
      <c r="G9" s="28" t="s">
        <v>16</v>
      </c>
      <c r="H9" s="28" t="s">
        <v>16</v>
      </c>
      <c r="I9" s="28" t="s">
        <v>16</v>
      </c>
      <c r="J9" s="16"/>
    </row>
    <row r="10" spans="1:10" s="11" customFormat="1" ht="18">
      <c r="A10" s="12"/>
      <c r="B10" s="29" t="s">
        <v>17</v>
      </c>
      <c r="C10" s="30" t="s">
        <v>18</v>
      </c>
      <c r="D10" s="30" t="s">
        <v>17</v>
      </c>
      <c r="E10" s="30" t="s">
        <v>18</v>
      </c>
      <c r="F10" s="30" t="s">
        <v>17</v>
      </c>
      <c r="G10" s="30" t="s">
        <v>18</v>
      </c>
      <c r="H10" s="30" t="s">
        <v>17</v>
      </c>
      <c r="I10" s="31" t="s">
        <v>18</v>
      </c>
      <c r="J10" s="16"/>
    </row>
    <row r="11" spans="1:10" ht="23.25">
      <c r="A11" s="32" t="s">
        <v>19</v>
      </c>
      <c r="B11" s="33">
        <f>95066/3368</f>
        <v>28.22624703087886</v>
      </c>
      <c r="C11" s="34">
        <f>95066/4326</f>
        <v>21.975496994914472</v>
      </c>
      <c r="D11" s="35">
        <f>16068/667</f>
        <v>24.089955022488756</v>
      </c>
      <c r="E11" s="35">
        <f>16068/631</f>
        <v>25.46434231378764</v>
      </c>
      <c r="F11" s="35">
        <f>50783/1931</f>
        <v>26.298808907301915</v>
      </c>
      <c r="G11" s="35">
        <f>50783/2135</f>
        <v>23.785948477751756</v>
      </c>
      <c r="H11" s="35">
        <f>28215/770</f>
        <v>36.642857142857146</v>
      </c>
      <c r="I11" s="35">
        <f>28215/1304</f>
        <v>21.637269938650306</v>
      </c>
      <c r="J11" s="36" t="s">
        <v>7</v>
      </c>
    </row>
    <row r="12" spans="1:10" ht="23.25">
      <c r="A12" s="37" t="s">
        <v>20</v>
      </c>
      <c r="B12" s="38">
        <f>32527/883</f>
        <v>36.83691959229898</v>
      </c>
      <c r="C12" s="39">
        <f>32527/1466</f>
        <v>22.187585266030013</v>
      </c>
      <c r="D12" s="39">
        <f>4496/156</f>
        <v>28.82051282051282</v>
      </c>
      <c r="E12" s="39">
        <f>4496/189</f>
        <v>23.788359788359788</v>
      </c>
      <c r="F12" s="39">
        <f>15862/455</f>
        <v>34.86153846153846</v>
      </c>
      <c r="G12" s="39">
        <f>15862/631</f>
        <v>25.137876386687797</v>
      </c>
      <c r="H12" s="39">
        <f>12169/272</f>
        <v>44.7389705882353</v>
      </c>
      <c r="I12" s="40">
        <f>12169/545</f>
        <v>22.328440366972476</v>
      </c>
      <c r="J12" s="41" t="s">
        <v>21</v>
      </c>
    </row>
    <row r="13" spans="1:10" ht="23.25">
      <c r="A13" s="37" t="s">
        <v>22</v>
      </c>
      <c r="B13" s="38">
        <f>9321/381</f>
        <v>24.46456692913386</v>
      </c>
      <c r="C13" s="39">
        <f>9321/462</f>
        <v>20.175324675324674</v>
      </c>
      <c r="D13" s="39">
        <f>1758/75</f>
        <v>23.44</v>
      </c>
      <c r="E13" s="39">
        <f>1758/72</f>
        <v>24.416666666666668</v>
      </c>
      <c r="F13" s="39">
        <f>5213/230</f>
        <v>22.66521739130435</v>
      </c>
      <c r="G13" s="39">
        <f>5213/239</f>
        <v>21.811715481171547</v>
      </c>
      <c r="H13" s="39">
        <f>2350/76</f>
        <v>30.92105263157895</v>
      </c>
      <c r="I13" s="40">
        <f>2350/133</f>
        <v>17.669172932330827</v>
      </c>
      <c r="J13" s="41" t="s">
        <v>23</v>
      </c>
    </row>
    <row r="14" spans="1:10" ht="23.25">
      <c r="A14" s="37" t="s">
        <v>24</v>
      </c>
      <c r="B14" s="38">
        <f>12613/507</f>
        <v>24.877712031558186</v>
      </c>
      <c r="C14" s="39">
        <f>12613/648</f>
        <v>19.464506172839506</v>
      </c>
      <c r="D14" s="39">
        <f>2666/117</f>
        <v>22.786324786324787</v>
      </c>
      <c r="E14" s="39">
        <f>2666/135</f>
        <v>19.748148148148147</v>
      </c>
      <c r="F14" s="39">
        <f>7026/301</f>
        <v>23.3421926910299</v>
      </c>
      <c r="G14" s="39">
        <f>7026/334</f>
        <v>21.035928143712574</v>
      </c>
      <c r="H14" s="39">
        <f>2921/89</f>
        <v>32.82022471910113</v>
      </c>
      <c r="I14" s="40">
        <f>2921/139</f>
        <v>21.014388489208635</v>
      </c>
      <c r="J14" s="41" t="s">
        <v>25</v>
      </c>
    </row>
    <row r="15" spans="1:10" ht="23.25">
      <c r="A15" s="37" t="s">
        <v>26</v>
      </c>
      <c r="B15" s="38">
        <f>6364/265</f>
        <v>24.015094339622642</v>
      </c>
      <c r="C15" s="39">
        <f>6364/273</f>
        <v>23.31135531135531</v>
      </c>
      <c r="D15" s="39">
        <f>1082/53</f>
        <v>20.41509433962264</v>
      </c>
      <c r="E15" s="39">
        <f>1082/29</f>
        <v>37.310344827586206</v>
      </c>
      <c r="F15" s="39">
        <f>3703/162</f>
        <v>22.858024691358025</v>
      </c>
      <c r="G15" s="39">
        <f>3703/150</f>
        <v>24.686666666666667</v>
      </c>
      <c r="H15" s="39">
        <f>1575/50</f>
        <v>31.5</v>
      </c>
      <c r="I15" s="40">
        <f>1575/76</f>
        <v>20.723684210526315</v>
      </c>
      <c r="J15" s="41" t="s">
        <v>27</v>
      </c>
    </row>
    <row r="16" spans="1:10" ht="23.25">
      <c r="A16" s="37" t="s">
        <v>28</v>
      </c>
      <c r="B16" s="38">
        <f>3311/164</f>
        <v>20.1890243902439</v>
      </c>
      <c r="C16" s="39">
        <f>3311/159</f>
        <v>20.82389937106918</v>
      </c>
      <c r="D16" s="39">
        <f>591/34</f>
        <v>17.38235294117647</v>
      </c>
      <c r="E16" s="39">
        <f>591/27</f>
        <v>21.88888888888889</v>
      </c>
      <c r="F16" s="39">
        <f>1961/106</f>
        <v>18.5</v>
      </c>
      <c r="G16" s="39">
        <f>1961/94</f>
        <v>20.861702127659573</v>
      </c>
      <c r="H16" s="39">
        <f>759/24</f>
        <v>31.625</v>
      </c>
      <c r="I16" s="40">
        <f>759/35</f>
        <v>21.685714285714287</v>
      </c>
      <c r="J16" s="41" t="s">
        <v>29</v>
      </c>
    </row>
    <row r="17" spans="1:10" ht="23.25">
      <c r="A17" s="42" t="s">
        <v>30</v>
      </c>
      <c r="B17" s="38">
        <f>4310/177</f>
        <v>24.350282485875706</v>
      </c>
      <c r="C17" s="39">
        <f>4310/219</f>
        <v>19.680365296803654</v>
      </c>
      <c r="D17" s="39">
        <f>878/31</f>
        <v>28.322580645161292</v>
      </c>
      <c r="E17" s="39">
        <f>878/59</f>
        <v>14.88135593220339</v>
      </c>
      <c r="F17" s="39">
        <f>2202/112</f>
        <v>19.660714285714285</v>
      </c>
      <c r="G17" s="39">
        <f>2202/207</f>
        <v>10.63768115942029</v>
      </c>
      <c r="H17" s="39">
        <f>1230/33</f>
        <v>37.27272727272727</v>
      </c>
      <c r="I17" s="40">
        <f>1230/63</f>
        <v>19.523809523809526</v>
      </c>
      <c r="J17" s="41" t="s">
        <v>31</v>
      </c>
    </row>
    <row r="18" spans="1:10" ht="23.25">
      <c r="A18" s="37" t="s">
        <v>32</v>
      </c>
      <c r="B18" s="38">
        <f>10545/354</f>
        <v>29.78813559322034</v>
      </c>
      <c r="C18" s="39">
        <f>10545/399</f>
        <v>26.428571428571427</v>
      </c>
      <c r="D18" s="39">
        <f>1829/69</f>
        <v>26.507246376811594</v>
      </c>
      <c r="E18" s="39">
        <f>1829/59</f>
        <v>31</v>
      </c>
      <c r="F18" s="39">
        <f>5987/200</f>
        <v>29.935</v>
      </c>
      <c r="G18" s="39">
        <f>2987/207</f>
        <v>14.429951690821255</v>
      </c>
      <c r="H18" s="39">
        <f>2729/85</f>
        <v>32.10588235294118</v>
      </c>
      <c r="I18" s="40">
        <f>2729/105</f>
        <v>25.99047619047619</v>
      </c>
      <c r="J18" s="41" t="s">
        <v>33</v>
      </c>
    </row>
    <row r="19" spans="1:10" ht="23.25">
      <c r="A19" s="37" t="s">
        <v>34</v>
      </c>
      <c r="B19" s="38">
        <f>6048/222</f>
        <v>27.243243243243242</v>
      </c>
      <c r="C19" s="39">
        <f>6048/23</f>
        <v>262.95652173913044</v>
      </c>
      <c r="D19" s="39">
        <f>1114/44</f>
        <v>25.318181818181817</v>
      </c>
      <c r="E19" s="39">
        <f>1114/34</f>
        <v>32.76470588235294</v>
      </c>
      <c r="F19" s="39">
        <f>3612/137</f>
        <v>26.364963503649633</v>
      </c>
      <c r="G19" s="39">
        <f>3612/128</f>
        <v>28.21875</v>
      </c>
      <c r="H19" s="39">
        <f>1322/41</f>
        <v>32.24390243902439</v>
      </c>
      <c r="I19" s="40">
        <f>1322/54</f>
        <v>24.48148148148148</v>
      </c>
      <c r="J19" s="41" t="s">
        <v>35</v>
      </c>
    </row>
    <row r="20" spans="1:10" ht="23.25">
      <c r="A20" s="37" t="s">
        <v>36</v>
      </c>
      <c r="B20" s="38">
        <f>4638/215</f>
        <v>21.572093023255814</v>
      </c>
      <c r="C20" s="39">
        <f>4638/239</f>
        <v>19.405857740585773</v>
      </c>
      <c r="D20" s="39">
        <f>880/48</f>
        <v>18.333333333333332</v>
      </c>
      <c r="E20" s="39">
        <f>880/34</f>
        <v>25.88235294117647</v>
      </c>
      <c r="F20" s="39">
        <f>2418/122</f>
        <v>19.81967213114754</v>
      </c>
      <c r="G20" s="39">
        <f>2418/115</f>
        <v>21.026086956521738</v>
      </c>
      <c r="H20" s="39">
        <f>1340/45</f>
        <v>29.77777777777778</v>
      </c>
      <c r="I20" s="40">
        <f>1340/72</f>
        <v>18.61111111111111</v>
      </c>
      <c r="J20" s="41" t="s">
        <v>37</v>
      </c>
    </row>
    <row r="21" spans="1:10" ht="23.25">
      <c r="A21" s="43" t="s">
        <v>38</v>
      </c>
      <c r="B21" s="38">
        <f>5389/200</f>
        <v>26.945</v>
      </c>
      <c r="C21" s="39">
        <f>5389/228</f>
        <v>23.635964912280702</v>
      </c>
      <c r="D21" s="39">
        <f>774/34</f>
        <v>22.764705882352942</v>
      </c>
      <c r="E21" s="39">
        <f>774/21</f>
        <v>36.857142857142854</v>
      </c>
      <c r="F21" s="39">
        <f>2799/111</f>
        <v>25.216216216216218</v>
      </c>
      <c r="G21" s="39">
        <f>2799/125</f>
        <v>22.392</v>
      </c>
      <c r="H21" s="39">
        <f>1816/55</f>
        <v>33.018181818181816</v>
      </c>
      <c r="I21" s="40">
        <f>1816/78</f>
        <v>23.28205128205128</v>
      </c>
      <c r="J21" s="41" t="s">
        <v>39</v>
      </c>
    </row>
    <row r="22" spans="1:10" ht="21">
      <c r="A22" s="44"/>
      <c r="B22" s="45"/>
      <c r="C22" s="46"/>
      <c r="D22" s="46"/>
      <c r="E22" s="46"/>
      <c r="F22" s="46"/>
      <c r="G22" s="46"/>
      <c r="H22" s="46"/>
      <c r="I22" s="45"/>
      <c r="J22" s="47"/>
    </row>
    <row r="23" spans="1:10" ht="15" customHeight="1">
      <c r="A23" s="48"/>
      <c r="B23" s="49"/>
      <c r="C23" s="49"/>
      <c r="D23" s="49"/>
      <c r="E23" s="49"/>
      <c r="F23" s="49"/>
      <c r="G23" s="49"/>
      <c r="H23" s="49"/>
      <c r="I23" s="49"/>
      <c r="J23" s="50"/>
    </row>
    <row r="24" spans="1:10" ht="23.25" customHeight="1">
      <c r="A24" s="51"/>
      <c r="B24" s="52"/>
      <c r="C24" s="52"/>
      <c r="D24" s="52"/>
      <c r="E24" s="53" t="s">
        <v>40</v>
      </c>
      <c r="F24" s="52"/>
      <c r="G24" s="52"/>
      <c r="H24" s="52"/>
      <c r="I24" s="52"/>
      <c r="J24" s="52"/>
    </row>
    <row r="25" spans="1:10" ht="23.25">
      <c r="A25" s="54"/>
      <c r="E25" s="55" t="s">
        <v>41</v>
      </c>
      <c r="J25" s="56"/>
    </row>
    <row r="26" ht="21">
      <c r="A26" s="57"/>
    </row>
    <row r="27" ht="21">
      <c r="A27" s="57"/>
    </row>
    <row r="28" ht="21">
      <c r="A28" s="57"/>
    </row>
    <row r="29" ht="21">
      <c r="A29" s="57"/>
    </row>
    <row r="30" ht="21">
      <c r="A30" s="57"/>
    </row>
    <row r="31" ht="21">
      <c r="A31" s="57"/>
    </row>
    <row r="32" ht="21">
      <c r="A32" s="57"/>
    </row>
    <row r="33" ht="21">
      <c r="A33" s="57"/>
    </row>
    <row r="34" ht="21">
      <c r="A34" s="57"/>
    </row>
    <row r="35" ht="21">
      <c r="A35" s="57"/>
    </row>
    <row r="36" ht="21">
      <c r="A36" s="57"/>
    </row>
    <row r="37" ht="21">
      <c r="A37" s="57"/>
    </row>
    <row r="38" ht="21">
      <c r="A38" s="57"/>
    </row>
    <row r="39" ht="21">
      <c r="A39" s="57"/>
    </row>
    <row r="40" ht="21">
      <c r="A40" s="57"/>
    </row>
    <row r="41" ht="21">
      <c r="A41" s="57"/>
    </row>
    <row r="42" ht="21">
      <c r="A42" s="57"/>
    </row>
    <row r="43" ht="21">
      <c r="A43" s="57"/>
    </row>
    <row r="44" ht="21">
      <c r="A44" s="57"/>
    </row>
    <row r="45" ht="21">
      <c r="A45" s="57"/>
    </row>
    <row r="46" ht="21">
      <c r="A46" s="57"/>
    </row>
    <row r="47" ht="21">
      <c r="A47" s="57"/>
    </row>
    <row r="48" ht="21">
      <c r="A48" s="57"/>
    </row>
    <row r="49" ht="21">
      <c r="A49" s="57"/>
    </row>
    <row r="50" ht="21">
      <c r="A50" s="57"/>
    </row>
    <row r="51" ht="21">
      <c r="A51" s="57"/>
    </row>
    <row r="52" ht="21">
      <c r="A52" s="57"/>
    </row>
    <row r="53" ht="21">
      <c r="A53" s="57"/>
    </row>
    <row r="54" ht="21">
      <c r="A54" s="57"/>
    </row>
    <row r="55" ht="21">
      <c r="A55" s="57"/>
    </row>
    <row r="56" ht="21">
      <c r="A56" s="57"/>
    </row>
    <row r="57" ht="21">
      <c r="A57" s="57"/>
    </row>
    <row r="58" ht="21">
      <c r="A58" s="57"/>
    </row>
    <row r="59" ht="21">
      <c r="A59" s="57"/>
    </row>
  </sheetData>
  <printOptions horizontalCentered="1" vertic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2005-08-29T09:02:57Z</dcterms:created>
  <dcterms:modified xsi:type="dcterms:W3CDTF">2005-08-29T09:03:02Z</dcterms:modified>
  <cp:category/>
  <cp:version/>
  <cp:contentType/>
  <cp:contentStatus/>
</cp:coreProperties>
</file>