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50" windowWidth="9420" windowHeight="7695" tabRatio="598" firstSheet="1" activeTab="1"/>
  </bookViews>
  <sheets>
    <sheet name="laroux" sheetId="1" state="veryHidden" r:id="rId1"/>
    <sheet name="ตาราง 16.2" sheetId="3" r:id="rId2"/>
    <sheet name="ตาราง 16.2 (ต่อ)" sheetId="5" r:id="rId3"/>
  </sheets>
  <definedNames>
    <definedName name="_xlnm.Print_Area" localSheetId="1">'ตาราง 16.2'!$A$1:$S$27</definedName>
    <definedName name="_xlnm.Print_Area" localSheetId="2">'ตาราง 16.2 (ต่อ)'!$A$1:$P$28</definedName>
  </definedNames>
  <calcPr calcId="144525"/>
  <fileRecoveryPr autoRecover="0"/>
</workbook>
</file>

<file path=xl/calcChain.xml><?xml version="1.0" encoding="utf-8"?>
<calcChain xmlns="http://schemas.openxmlformats.org/spreadsheetml/2006/main">
  <c r="W26" i="3" l="1"/>
  <c r="W27" i="3"/>
  <c r="X27" i="3"/>
  <c r="W30" i="3"/>
  <c r="X31" i="3"/>
  <c r="Y14" i="3"/>
  <c r="X14" i="5"/>
  <c r="R16" i="5"/>
  <c r="Q17" i="5"/>
  <c r="U16" i="5"/>
  <c r="Q16" i="5" s="1"/>
  <c r="T17" i="5"/>
  <c r="T14" i="5" s="1"/>
  <c r="V17" i="5"/>
  <c r="R17" i="5" s="1"/>
  <c r="T18" i="5"/>
  <c r="R18" i="5" s="1"/>
  <c r="U18" i="5"/>
  <c r="Q18" i="5" s="1"/>
  <c r="V18" i="5"/>
  <c r="S19" i="5"/>
  <c r="Q19" i="5" s="1"/>
  <c r="U19" i="5"/>
  <c r="V19" i="5"/>
  <c r="R19" i="5" s="1"/>
  <c r="W19" i="5"/>
  <c r="W14" i="5" s="1"/>
  <c r="S20" i="5"/>
  <c r="Q20" i="5" s="1"/>
  <c r="U20" i="5"/>
  <c r="V20" i="5"/>
  <c r="R20" i="5" s="1"/>
  <c r="W20" i="5"/>
  <c r="U21" i="5"/>
  <c r="Q21" i="5" s="1"/>
  <c r="V21" i="5"/>
  <c r="R21" i="5" s="1"/>
  <c r="S22" i="5"/>
  <c r="Q22" i="5" s="1"/>
  <c r="U22" i="5"/>
  <c r="V22" i="5"/>
  <c r="R22" i="5" s="1"/>
  <c r="V15" i="5"/>
  <c r="R15" i="5" s="1"/>
  <c r="S15" i="5"/>
  <c r="Q15" i="5" s="1"/>
  <c r="U17" i="3"/>
  <c r="U21" i="3"/>
  <c r="T16" i="3"/>
  <c r="T17" i="3"/>
  <c r="T20" i="3"/>
  <c r="W16" i="3"/>
  <c r="U16" i="3" s="1"/>
  <c r="X26" i="3" s="1"/>
  <c r="V18" i="3"/>
  <c r="W18" i="3"/>
  <c r="X18" i="3"/>
  <c r="X14" i="3" s="1"/>
  <c r="Z18" i="3"/>
  <c r="Z14" i="3" s="1"/>
  <c r="AA18" i="3"/>
  <c r="V19" i="3"/>
  <c r="T19" i="3" s="1"/>
  <c r="W29" i="3" s="1"/>
  <c r="W19" i="3"/>
  <c r="AA19" i="3"/>
  <c r="AA20" i="3"/>
  <c r="U20" i="3" s="1"/>
  <c r="X30" i="3" s="1"/>
  <c r="V21" i="3"/>
  <c r="T21" i="3" s="1"/>
  <c r="W31" i="3" s="1"/>
  <c r="Z21" i="3"/>
  <c r="W22" i="3"/>
  <c r="U22" i="3" s="1"/>
  <c r="X32" i="3" s="1"/>
  <c r="X22" i="3"/>
  <c r="T22" i="3" s="1"/>
  <c r="W32" i="3" s="1"/>
  <c r="W15" i="3"/>
  <c r="W14" i="3" s="1"/>
  <c r="AA15" i="3"/>
  <c r="U15" i="3" s="1"/>
  <c r="X25" i="3" s="1"/>
  <c r="V15" i="3"/>
  <c r="V14" i="3" s="1"/>
  <c r="V39" i="3"/>
  <c r="X39" i="3" s="1"/>
  <c r="V40" i="3"/>
  <c r="X40" i="3" s="1"/>
  <c r="V41" i="3"/>
  <c r="X41" i="3" s="1"/>
  <c r="V42" i="3"/>
  <c r="X42" i="3" s="1"/>
  <c r="V43" i="3"/>
  <c r="X43" i="3" s="1"/>
  <c r="V44" i="3"/>
  <c r="X44" i="3" s="1"/>
  <c r="V45" i="3"/>
  <c r="X45" i="3" s="1"/>
  <c r="V38" i="3"/>
  <c r="X38" i="3" s="1"/>
  <c r="S14" i="5" l="1"/>
  <c r="R14" i="5"/>
  <c r="V14" i="5"/>
  <c r="Q14" i="5"/>
  <c r="U14" i="5"/>
  <c r="U19" i="3"/>
  <c r="X29" i="3" s="1"/>
  <c r="AA14" i="3"/>
  <c r="U18" i="3"/>
  <c r="X28" i="3" s="1"/>
  <c r="T18" i="3"/>
  <c r="W28" i="3" s="1"/>
  <c r="U14" i="3"/>
  <c r="X24" i="3" s="1"/>
  <c r="T15" i="3"/>
  <c r="X46" i="3"/>
  <c r="W25" i="3" l="1"/>
  <c r="T14" i="3"/>
  <c r="W24" i="3" s="1"/>
  <c r="B34" i="3"/>
  <c r="C46" i="3"/>
  <c r="D46" i="3"/>
  <c r="E46" i="3"/>
  <c r="F46" i="3"/>
  <c r="G46" i="3"/>
  <c r="H46" i="3"/>
  <c r="I46" i="3"/>
  <c r="J46" i="3"/>
  <c r="K46" i="3"/>
  <c r="L46" i="3"/>
  <c r="M46" i="3"/>
  <c r="B45" i="3"/>
  <c r="B44" i="3"/>
  <c r="B43" i="3"/>
  <c r="B42" i="3"/>
  <c r="B41" i="3"/>
  <c r="B40" i="3"/>
  <c r="B39" i="3"/>
  <c r="B38" i="3"/>
  <c r="B29" i="3"/>
  <c r="B30" i="3"/>
  <c r="B31" i="3"/>
  <c r="B32" i="3"/>
  <c r="B33" i="3"/>
  <c r="B35" i="3"/>
  <c r="B28" i="3"/>
  <c r="D36" i="3"/>
  <c r="E36" i="3"/>
  <c r="F36" i="3"/>
  <c r="G36" i="3"/>
  <c r="H36" i="3"/>
  <c r="I36" i="3"/>
  <c r="J36" i="3"/>
  <c r="K36" i="3"/>
  <c r="L36" i="3"/>
  <c r="M36" i="3"/>
  <c r="N36" i="3"/>
  <c r="C36" i="3"/>
  <c r="B36" i="3" l="1"/>
  <c r="O36" i="3"/>
  <c r="B46" i="3"/>
</calcChain>
</file>

<file path=xl/sharedStrings.xml><?xml version="1.0" encoding="utf-8"?>
<sst xmlns="http://schemas.openxmlformats.org/spreadsheetml/2006/main" count="113" uniqueCount="54">
  <si>
    <t>Total</t>
  </si>
  <si>
    <t>รวม  Total</t>
  </si>
  <si>
    <t>ขนาดเนื้อที่ถือครองทั้งสิ้น (ไร่)</t>
  </si>
  <si>
    <t>Size of total area of holding (rai)</t>
  </si>
  <si>
    <t xml:space="preserve">         Area   :  Rai</t>
  </si>
  <si>
    <t>เนื้อที่ใส่ปุ๋ย</t>
  </si>
  <si>
    <t>ปริมาณปุ๋ย</t>
  </si>
  <si>
    <t>Area</t>
  </si>
  <si>
    <t>Quantity</t>
  </si>
  <si>
    <t>treated</t>
  </si>
  <si>
    <t>used</t>
  </si>
  <si>
    <t>พืชผัก สมุนไพร และไม้ดอกไม้ประดับ</t>
  </si>
  <si>
    <t xml:space="preserve">Vegetable crop, herb, flower </t>
  </si>
  <si>
    <t>and ornamental plant</t>
  </si>
  <si>
    <t xml:space="preserve">        เนื้อที่</t>
  </si>
  <si>
    <t xml:space="preserve">         Area</t>
  </si>
  <si>
    <t xml:space="preserve">    Quantity</t>
  </si>
  <si>
    <t xml:space="preserve"> :  ไร่</t>
  </si>
  <si>
    <t xml:space="preserve"> :  1,000 กก.</t>
  </si>
  <si>
    <t xml:space="preserve"> :  1,000 kg.</t>
  </si>
  <si>
    <t xml:space="preserve"> :  Rai</t>
  </si>
  <si>
    <t xml:space="preserve">     ต่ำกว่า  Under  2</t>
  </si>
  <si>
    <t xml:space="preserve">                       พืชไร่                        Field crop</t>
  </si>
  <si>
    <t xml:space="preserve">                    ทุ่งหญ้าเลี้ยงสัตว์                     Pasture</t>
  </si>
  <si>
    <t xml:space="preserve">       60       -     139</t>
  </si>
  <si>
    <t xml:space="preserve">       40       -      59</t>
  </si>
  <si>
    <t xml:space="preserve">       20       -      39</t>
  </si>
  <si>
    <t xml:space="preserve">       10       -      19</t>
  </si>
  <si>
    <t xml:space="preserve">        6       -        9</t>
  </si>
  <si>
    <t xml:space="preserve">        2       -        5</t>
  </si>
  <si>
    <t xml:space="preserve">      60       -     139</t>
  </si>
  <si>
    <t xml:space="preserve">      40       -      59</t>
  </si>
  <si>
    <t xml:space="preserve">      20       -      39</t>
  </si>
  <si>
    <t xml:space="preserve">      10       -      19</t>
  </si>
  <si>
    <t xml:space="preserve">       6       -        9</t>
  </si>
  <si>
    <t xml:space="preserve">       2       -        5</t>
  </si>
  <si>
    <t xml:space="preserve">    ต่ำกว่า  Under  2</t>
  </si>
  <si>
    <t xml:space="preserve">      140  ขึ้นไป  and over</t>
  </si>
  <si>
    <t xml:space="preserve">     140  ขึ้นไป  and over</t>
  </si>
  <si>
    <t xml:space="preserve">        เนื้อที่    :  ไร่</t>
  </si>
  <si>
    <t xml:space="preserve">   ปริมาณปุ๋ย  :  1,000 กก.</t>
  </si>
  <si>
    <t xml:space="preserve">   Quantity   :  1,000 kg.</t>
  </si>
  <si>
    <t xml:space="preserve">รวม </t>
  </si>
  <si>
    <t>ข้าว</t>
  </si>
  <si>
    <t>Rice</t>
  </si>
  <si>
    <t>ยางพารา</t>
  </si>
  <si>
    <t xml:space="preserve">Para rubber  </t>
  </si>
  <si>
    <t xml:space="preserve">พืชยืนต้น ไม้ผล และสวนป่า  </t>
  </si>
  <si>
    <t>Permanent crop and forest</t>
  </si>
  <si>
    <t xml:space="preserve">           -</t>
  </si>
  <si>
    <t>ตาราง   16.2   เนื้อที่ใส่ปุ๋ยเคมีและปริมาณปุ๋ยที่ใช้  จำแนกตามประเภทของพืชที่ปลูก และขนาดเนื้อที่ถือครองทั้งสิ้น</t>
  </si>
  <si>
    <t>Table   16.2   Area treated by inorganic fertilizer and quantity used by kind of crops and size of total area of holding</t>
  </si>
  <si>
    <t>ตาราง   16.2   เนื้อที่ใส่ปุ๋ยเคมีและปริมาณปุ๋ยที่ใช้  จำแนกตามประเภทของพืชที่ปลูก และขนาดเนื้อที่ถือครองทั้งสิ้น (ต่อ)</t>
  </si>
  <si>
    <t>Table   16.2   Area treated by inorganic fertilizer and quantity used by kind of crops and size of total area of holding (Contd.)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</si>
</sst>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0"/>
      <name val="TH SarabunPSK"/>
      <family val="2"/>
    </font>
    <font>
      <sz val="13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3" fontId="2" fillId="0" borderId="0" xfId="0" applyNumberFormat="1" applyFont="1" applyBorder="1" applyAlignment="1">
      <alignment horizontal="right" wrapText="1"/>
    </xf>
    <xf numFmtId="0" fontId="2" fillId="2" borderId="1" xfId="0" applyFont="1" applyFill="1" applyBorder="1"/>
    <xf numFmtId="0" fontId="2" fillId="2" borderId="0" xfId="0" applyFont="1" applyFill="1" applyBorder="1"/>
    <xf numFmtId="0" fontId="5" fillId="2" borderId="1" xfId="0" applyFont="1" applyFill="1" applyBorder="1"/>
    <xf numFmtId="0" fontId="3" fillId="2" borderId="0" xfId="0" applyFont="1" applyFill="1" applyBorder="1"/>
    <xf numFmtId="0" fontId="2" fillId="2" borderId="1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2" borderId="2" xfId="0" applyFont="1" applyFill="1" applyBorder="1"/>
    <xf numFmtId="0" fontId="3" fillId="2" borderId="8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3" fillId="2" borderId="5" xfId="0" applyFont="1" applyFill="1" applyBorder="1"/>
    <xf numFmtId="0" fontId="3" fillId="2" borderId="6" xfId="0" applyFont="1" applyFill="1" applyBorder="1"/>
    <xf numFmtId="0" fontId="3" fillId="0" borderId="0" xfId="0" applyFont="1"/>
    <xf numFmtId="0" fontId="3" fillId="2" borderId="0" xfId="0" applyFont="1" applyFill="1" applyBorder="1" applyAlignment="1"/>
    <xf numFmtId="0" fontId="2" fillId="2" borderId="9" xfId="0" applyFont="1" applyFill="1" applyBorder="1" applyAlignment="1">
      <alignment horizontal="centerContinuous"/>
    </xf>
    <xf numFmtId="0" fontId="2" fillId="2" borderId="1" xfId="0" applyFont="1" applyFill="1" applyBorder="1" applyAlignment="1">
      <alignment horizontal="centerContinuous"/>
    </xf>
    <xf numFmtId="0" fontId="3" fillId="2" borderId="3" xfId="0" applyFont="1" applyFill="1" applyBorder="1"/>
    <xf numFmtId="0" fontId="3" fillId="2" borderId="4" xfId="0" applyFont="1" applyFill="1" applyBorder="1"/>
    <xf numFmtId="0" fontId="2" fillId="2" borderId="8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2" fillId="2" borderId="1" xfId="0" applyFont="1" applyFill="1" applyBorder="1"/>
    <xf numFmtId="3" fontId="5" fillId="0" borderId="0" xfId="0" applyNumberFormat="1" applyFont="1" applyBorder="1" applyAlignment="1">
      <alignment horizontal="right" wrapText="1"/>
    </xf>
    <xf numFmtId="0" fontId="6" fillId="2" borderId="0" xfId="0" applyFont="1" applyFill="1" applyBorder="1" applyAlignment="1">
      <alignment vertical="center"/>
    </xf>
    <xf numFmtId="0" fontId="4" fillId="2" borderId="0" xfId="0" quotePrefix="1" applyFont="1" applyFill="1" applyAlignment="1">
      <alignment horizontal="left" vertical="center"/>
    </xf>
    <xf numFmtId="0" fontId="2" fillId="2" borderId="8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8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3" fontId="2" fillId="0" borderId="0" xfId="0" applyNumberFormat="1" applyFont="1"/>
    <xf numFmtId="3" fontId="5" fillId="0" borderId="0" xfId="0" applyNumberFormat="1" applyFont="1"/>
    <xf numFmtId="3" fontId="3" fillId="2" borderId="0" xfId="0" applyNumberFormat="1" applyFont="1" applyFill="1" applyAlignment="1">
      <alignment vertical="center"/>
    </xf>
    <xf numFmtId="3" fontId="2" fillId="0" borderId="0" xfId="0" applyNumberFormat="1" applyFont="1" applyAlignment="1">
      <alignment horizontal="right"/>
    </xf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/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horizontal="right" textRotation="180"/>
    </xf>
    <xf numFmtId="0" fontId="10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1" fontId="10" fillId="0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0" fillId="0" borderId="0" xfId="0" applyFont="1"/>
    <xf numFmtId="3" fontId="10" fillId="2" borderId="0" xfId="0" applyNumberFormat="1" applyFont="1" applyFill="1" applyAlignment="1">
      <alignment vertical="center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right" textRotation="180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57"/>
  <sheetViews>
    <sheetView tabSelected="1" zoomScale="90" zoomScaleNormal="90" workbookViewId="0">
      <selection activeCell="T1" sqref="T1:AN1048576"/>
    </sheetView>
  </sheetViews>
  <sheetFormatPr defaultRowHeight="21.75" x14ac:dyDescent="0.45"/>
  <cols>
    <col min="1" max="1" width="5.6640625" style="7" customWidth="1"/>
    <col min="2" max="2" width="26" style="7" customWidth="1"/>
    <col min="3" max="3" width="12.6640625" style="7" customWidth="1"/>
    <col min="4" max="4" width="3.5" style="7" customWidth="1"/>
    <col min="5" max="5" width="15.5" style="7" customWidth="1"/>
    <col min="6" max="6" width="2.6640625" style="7" customWidth="1"/>
    <col min="7" max="7" width="11.6640625" style="7" customWidth="1"/>
    <col min="8" max="8" width="3.83203125" style="7" customWidth="1"/>
    <col min="9" max="9" width="13.83203125" style="7" customWidth="1"/>
    <col min="10" max="10" width="3.6640625" style="7" customWidth="1"/>
    <col min="11" max="11" width="11.6640625" style="7" customWidth="1"/>
    <col min="12" max="12" width="3.5" style="7" customWidth="1"/>
    <col min="13" max="13" width="11.6640625" style="7" customWidth="1"/>
    <col min="14" max="14" width="2.83203125" style="7" customWidth="1"/>
    <col min="15" max="15" width="12.6640625" style="7" customWidth="1"/>
    <col min="16" max="16" width="4" style="7" customWidth="1"/>
    <col min="17" max="17" width="15.6640625" style="7" customWidth="1"/>
    <col min="18" max="18" width="7.1640625" style="7" customWidth="1"/>
    <col min="19" max="19" width="4.33203125" style="7" customWidth="1"/>
    <col min="20" max="20" width="9.5" style="64" hidden="1" customWidth="1"/>
    <col min="21" max="21" width="11.33203125" style="64" hidden="1" customWidth="1"/>
    <col min="22" max="22" width="9.5" style="64" hidden="1" customWidth="1"/>
    <col min="23" max="23" width="13.83203125" style="64" hidden="1" customWidth="1"/>
    <col min="24" max="24" width="17.83203125" style="64" hidden="1" customWidth="1"/>
    <col min="25" max="29" width="0" style="64" hidden="1" customWidth="1"/>
    <col min="30" max="40" width="0" style="61" hidden="1" customWidth="1"/>
    <col min="41" max="43" width="9.33203125" style="61"/>
    <col min="44" max="16384" width="9.33203125" style="7"/>
  </cols>
  <sheetData>
    <row r="1" spans="1:193" x14ac:dyDescent="0.45">
      <c r="R1" s="59">
        <v>104</v>
      </c>
    </row>
    <row r="2" spans="1:193" ht="23.25" x14ac:dyDescent="0.45">
      <c r="B2" s="34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Q2" s="9" t="s">
        <v>39</v>
      </c>
      <c r="S2" s="8"/>
      <c r="T2" s="65"/>
      <c r="U2" s="65"/>
      <c r="V2" s="65"/>
      <c r="W2" s="65"/>
      <c r="X2" s="65"/>
      <c r="Y2" s="65"/>
      <c r="Z2" s="65"/>
      <c r="AA2" s="65"/>
      <c r="AB2" s="65"/>
      <c r="AC2" s="65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</row>
    <row r="3" spans="1:193" ht="23.25" x14ac:dyDescent="0.45">
      <c r="B3" s="35"/>
      <c r="Q3" s="8" t="s">
        <v>4</v>
      </c>
    </row>
    <row r="4" spans="1:193" ht="23.25" x14ac:dyDescent="0.45">
      <c r="A4" s="34"/>
      <c r="B4" s="35" t="s">
        <v>50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9"/>
      <c r="Q4" s="9" t="s">
        <v>40</v>
      </c>
    </row>
    <row r="5" spans="1:193" ht="23.25" x14ac:dyDescent="0.45">
      <c r="A5" s="34"/>
      <c r="B5" s="34" t="s">
        <v>51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9"/>
      <c r="Q5" s="9" t="s">
        <v>41</v>
      </c>
    </row>
    <row r="6" spans="1:193" ht="6.75" customHeight="1" x14ac:dyDescent="0.45">
      <c r="A6" s="11"/>
      <c r="O6" s="6"/>
      <c r="P6" s="21"/>
      <c r="Q6" s="6"/>
      <c r="R6" s="6"/>
    </row>
    <row r="7" spans="1:193" s="14" customFormat="1" ht="21" customHeight="1" x14ac:dyDescent="0.45">
      <c r="A7" s="12"/>
      <c r="B7" s="13"/>
      <c r="C7" s="88" t="s">
        <v>42</v>
      </c>
      <c r="D7" s="89"/>
      <c r="E7" s="89"/>
      <c r="F7" s="90"/>
      <c r="G7" s="88" t="s">
        <v>43</v>
      </c>
      <c r="H7" s="89"/>
      <c r="I7" s="89"/>
      <c r="J7" s="90"/>
      <c r="K7" s="88" t="s">
        <v>45</v>
      </c>
      <c r="L7" s="89"/>
      <c r="M7" s="89"/>
      <c r="N7" s="90"/>
      <c r="O7" s="81" t="s">
        <v>47</v>
      </c>
      <c r="P7" s="82"/>
      <c r="Q7" s="82"/>
      <c r="R7" s="82"/>
      <c r="T7" s="66"/>
      <c r="U7" s="66"/>
      <c r="V7" s="66"/>
      <c r="W7" s="66"/>
      <c r="X7" s="66"/>
      <c r="Y7" s="66"/>
      <c r="Z7" s="66"/>
      <c r="AA7" s="66"/>
      <c r="AB7" s="66"/>
      <c r="AC7" s="66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</row>
    <row r="8" spans="1:193" s="14" customFormat="1" ht="21" customHeight="1" x14ac:dyDescent="0.45">
      <c r="A8" s="85"/>
      <c r="B8" s="86"/>
      <c r="C8" s="83" t="s">
        <v>0</v>
      </c>
      <c r="D8" s="84"/>
      <c r="E8" s="84"/>
      <c r="F8" s="87"/>
      <c r="G8" s="83" t="s">
        <v>44</v>
      </c>
      <c r="H8" s="84"/>
      <c r="I8" s="84"/>
      <c r="J8" s="87"/>
      <c r="K8" s="83" t="s">
        <v>46</v>
      </c>
      <c r="L8" s="84"/>
      <c r="M8" s="84"/>
      <c r="N8" s="87"/>
      <c r="O8" s="83" t="s">
        <v>48</v>
      </c>
      <c r="P8" s="84"/>
      <c r="Q8" s="84"/>
      <c r="R8" s="84"/>
      <c r="T8" s="66"/>
      <c r="U8" s="66"/>
      <c r="V8" s="66"/>
      <c r="W8" s="66"/>
      <c r="X8" s="66"/>
      <c r="Y8" s="66"/>
      <c r="Z8" s="66"/>
      <c r="AA8" s="66"/>
      <c r="AB8" s="66"/>
      <c r="AC8" s="66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</row>
    <row r="9" spans="1:193" s="14" customFormat="1" ht="21" customHeight="1" x14ac:dyDescent="0.5">
      <c r="A9" s="84" t="s">
        <v>2</v>
      </c>
      <c r="B9" s="87"/>
      <c r="C9" s="40"/>
      <c r="D9" s="41"/>
      <c r="E9" s="41"/>
      <c r="F9" s="42"/>
      <c r="G9" s="43"/>
      <c r="H9" s="44"/>
      <c r="I9" s="44"/>
      <c r="J9" s="45"/>
      <c r="K9" s="43"/>
      <c r="L9" s="44"/>
      <c r="M9" s="44"/>
      <c r="N9" s="45"/>
      <c r="O9" s="46"/>
      <c r="P9" s="46"/>
      <c r="Q9" s="46"/>
      <c r="R9" s="46"/>
      <c r="T9" s="66"/>
      <c r="U9" s="66"/>
      <c r="V9" s="66"/>
      <c r="W9" s="66"/>
      <c r="X9" s="66"/>
      <c r="Y9" s="66"/>
      <c r="Z9" s="66"/>
      <c r="AA9" s="66"/>
      <c r="AB9" s="66"/>
      <c r="AC9" s="66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</row>
    <row r="10" spans="1:193" s="14" customFormat="1" ht="21" customHeight="1" x14ac:dyDescent="0.5">
      <c r="A10" s="85" t="s">
        <v>3</v>
      </c>
      <c r="B10" s="86"/>
      <c r="C10" s="93" t="s">
        <v>5</v>
      </c>
      <c r="D10" s="94"/>
      <c r="E10" s="79" t="s">
        <v>6</v>
      </c>
      <c r="F10" s="91"/>
      <c r="G10" s="93" t="s">
        <v>5</v>
      </c>
      <c r="H10" s="94"/>
      <c r="I10" s="79" t="s">
        <v>6</v>
      </c>
      <c r="J10" s="91"/>
      <c r="K10" s="93" t="s">
        <v>5</v>
      </c>
      <c r="L10" s="94"/>
      <c r="M10" s="79" t="s">
        <v>6</v>
      </c>
      <c r="N10" s="91"/>
      <c r="O10" s="92" t="s">
        <v>5</v>
      </c>
      <c r="P10" s="91"/>
      <c r="Q10" s="79" t="s">
        <v>6</v>
      </c>
      <c r="R10" s="79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</row>
    <row r="11" spans="1:193" s="14" customFormat="1" ht="21" customHeight="1" x14ac:dyDescent="0.5">
      <c r="A11" s="85"/>
      <c r="B11" s="86"/>
      <c r="C11" s="83" t="s">
        <v>7</v>
      </c>
      <c r="D11" s="87"/>
      <c r="E11" s="84" t="s">
        <v>8</v>
      </c>
      <c r="F11" s="87"/>
      <c r="G11" s="83" t="s">
        <v>7</v>
      </c>
      <c r="H11" s="87"/>
      <c r="I11" s="84" t="s">
        <v>8</v>
      </c>
      <c r="J11" s="87"/>
      <c r="K11" s="83" t="s">
        <v>7</v>
      </c>
      <c r="L11" s="87"/>
      <c r="M11" s="84" t="s">
        <v>8</v>
      </c>
      <c r="N11" s="87"/>
      <c r="O11" s="92" t="s">
        <v>7</v>
      </c>
      <c r="P11" s="91"/>
      <c r="Q11" s="79" t="s">
        <v>8</v>
      </c>
      <c r="R11" s="79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</row>
    <row r="12" spans="1:193" s="14" customFormat="1" ht="21" customHeight="1" x14ac:dyDescent="0.5">
      <c r="A12" s="15"/>
      <c r="B12" s="16"/>
      <c r="C12" s="95" t="s">
        <v>9</v>
      </c>
      <c r="D12" s="96"/>
      <c r="E12" s="97" t="s">
        <v>10</v>
      </c>
      <c r="F12" s="96"/>
      <c r="G12" s="95" t="s">
        <v>9</v>
      </c>
      <c r="H12" s="96"/>
      <c r="I12" s="97" t="s">
        <v>10</v>
      </c>
      <c r="J12" s="96"/>
      <c r="K12" s="95" t="s">
        <v>9</v>
      </c>
      <c r="L12" s="96"/>
      <c r="M12" s="97" t="s">
        <v>10</v>
      </c>
      <c r="N12" s="96"/>
      <c r="O12" s="98" t="s">
        <v>9</v>
      </c>
      <c r="P12" s="99"/>
      <c r="Q12" s="100" t="s">
        <v>10</v>
      </c>
      <c r="R12" s="100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</row>
    <row r="13" spans="1:193" s="14" customFormat="1" ht="5.25" customHeight="1" x14ac:dyDescent="0.45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</row>
    <row r="14" spans="1:193" s="14" customFormat="1" ht="24" customHeight="1" x14ac:dyDescent="0.5">
      <c r="A14" s="4" t="s">
        <v>1</v>
      </c>
      <c r="B14" s="19"/>
      <c r="C14" s="53">
        <v>1839328.15</v>
      </c>
      <c r="D14" s="48"/>
      <c r="E14" s="53">
        <v>110444687.88</v>
      </c>
      <c r="F14" s="48"/>
      <c r="G14" s="53">
        <v>852502.75</v>
      </c>
      <c r="H14" s="48"/>
      <c r="I14" s="53">
        <v>58730610.890000001</v>
      </c>
      <c r="J14" s="48"/>
      <c r="K14" s="53">
        <v>1106.75</v>
      </c>
      <c r="L14" s="48"/>
      <c r="M14" s="53">
        <v>25402.46</v>
      </c>
      <c r="N14" s="48"/>
      <c r="O14" s="53">
        <v>9320.9500000000007</v>
      </c>
      <c r="P14" s="48"/>
      <c r="Q14" s="53">
        <v>386060.5</v>
      </c>
      <c r="R14" s="37"/>
      <c r="T14" s="67" t="e">
        <f t="shared" ref="T14:U14" si="0">SUM(T15:T22)</f>
        <v>#REF!</v>
      </c>
      <c r="U14" s="67" t="e">
        <f t="shared" si="0"/>
        <v>#REF!</v>
      </c>
      <c r="V14" s="67" t="e">
        <f>SUM(V15:V22)</f>
        <v>#REF!</v>
      </c>
      <c r="W14" s="67" t="e">
        <f t="shared" ref="W14:AA14" si="1">SUM(W15:W22)</f>
        <v>#REF!</v>
      </c>
      <c r="X14" s="67" t="e">
        <f t="shared" si="1"/>
        <v>#REF!</v>
      </c>
      <c r="Y14" s="67">
        <f t="shared" si="1"/>
        <v>25403</v>
      </c>
      <c r="Z14" s="67" t="e">
        <f t="shared" si="1"/>
        <v>#REF!</v>
      </c>
      <c r="AA14" s="67" t="e">
        <f t="shared" si="1"/>
        <v>#REF!</v>
      </c>
      <c r="AB14" s="66"/>
      <c r="AC14" s="66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</row>
    <row r="15" spans="1:193" s="14" customFormat="1" ht="24" customHeight="1" x14ac:dyDescent="0.5">
      <c r="A15" s="3"/>
      <c r="B15" s="2" t="s">
        <v>21</v>
      </c>
      <c r="C15" s="51">
        <v>1206.8399999999999</v>
      </c>
      <c r="D15" s="47"/>
      <c r="E15" s="51">
        <v>137175.1</v>
      </c>
      <c r="F15" s="47"/>
      <c r="G15" s="51">
        <v>355.08</v>
      </c>
      <c r="H15" s="47"/>
      <c r="I15" s="51">
        <v>54034.18</v>
      </c>
      <c r="J15" s="47"/>
      <c r="K15" s="52" t="s">
        <v>49</v>
      </c>
      <c r="L15" s="50"/>
      <c r="M15" s="52" t="s">
        <v>49</v>
      </c>
      <c r="N15" s="47"/>
      <c r="O15" s="51">
        <v>144.9</v>
      </c>
      <c r="P15" s="47"/>
      <c r="Q15" s="51">
        <v>19494.04</v>
      </c>
      <c r="R15" s="1"/>
      <c r="T15" s="67" t="e">
        <f>SUM(V15,X15,Z15)</f>
        <v>#REF!</v>
      </c>
      <c r="U15" s="68" t="e">
        <f>SUM(W15,Y15,AA15)</f>
        <v>#REF!</v>
      </c>
      <c r="V15" s="67" t="e">
        <f>ROUNDDOWN(#REF!,0)</f>
        <v>#REF!</v>
      </c>
      <c r="W15" s="67" t="e">
        <f>ROUNDDOWN(#REF!,0)</f>
        <v>#REF!</v>
      </c>
      <c r="X15" s="67">
        <v>0</v>
      </c>
      <c r="Y15" s="67">
        <v>0</v>
      </c>
      <c r="Z15" s="67">
        <v>145</v>
      </c>
      <c r="AA15" s="67" t="e">
        <f>ROUNDDOWN(#REF!,0)</f>
        <v>#REF!</v>
      </c>
      <c r="AB15" s="66"/>
      <c r="AC15" s="66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</row>
    <row r="16" spans="1:193" s="14" customFormat="1" ht="24" customHeight="1" x14ac:dyDescent="0.5">
      <c r="A16" s="3"/>
      <c r="B16" s="2" t="s">
        <v>29</v>
      </c>
      <c r="C16" s="51">
        <v>13617.12</v>
      </c>
      <c r="D16" s="47"/>
      <c r="E16" s="51">
        <v>875519.54</v>
      </c>
      <c r="F16" s="47"/>
      <c r="G16" s="51">
        <v>4822.5</v>
      </c>
      <c r="H16" s="47"/>
      <c r="I16" s="51">
        <v>361202.34</v>
      </c>
      <c r="J16" s="47"/>
      <c r="K16" s="52" t="s">
        <v>49</v>
      </c>
      <c r="L16" s="50"/>
      <c r="M16" s="52" t="s">
        <v>49</v>
      </c>
      <c r="N16" s="47"/>
      <c r="O16" s="51">
        <v>573.65</v>
      </c>
      <c r="P16" s="47"/>
      <c r="Q16" s="51">
        <v>37147.699999999997</v>
      </c>
      <c r="R16" s="1"/>
      <c r="T16" s="67">
        <f t="shared" ref="T16:T22" si="2">SUM(V16,X16,Z16)</f>
        <v>5397</v>
      </c>
      <c r="U16" s="68" t="e">
        <f t="shared" ref="U16:U22" si="3">SUM(W16,Y16,AA16)</f>
        <v>#REF!</v>
      </c>
      <c r="V16" s="67">
        <v>4823</v>
      </c>
      <c r="W16" s="67" t="e">
        <f>ROUNDDOWN(#REF!,0)</f>
        <v>#REF!</v>
      </c>
      <c r="X16" s="67">
        <v>0</v>
      </c>
      <c r="Y16" s="67">
        <v>0</v>
      </c>
      <c r="Z16" s="67">
        <v>574</v>
      </c>
      <c r="AA16" s="67">
        <v>37148</v>
      </c>
      <c r="AB16" s="66"/>
      <c r="AC16" s="66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</row>
    <row r="17" spans="1:43" s="14" customFormat="1" ht="24" customHeight="1" x14ac:dyDescent="0.5">
      <c r="A17" s="3"/>
      <c r="B17" s="2" t="s">
        <v>28</v>
      </c>
      <c r="C17" s="51">
        <v>23613.88</v>
      </c>
      <c r="D17" s="47"/>
      <c r="E17" s="51">
        <v>1525680.69</v>
      </c>
      <c r="F17" s="47"/>
      <c r="G17" s="51">
        <v>12947.58</v>
      </c>
      <c r="H17" s="47"/>
      <c r="I17" s="51">
        <v>839902.64</v>
      </c>
      <c r="J17" s="47"/>
      <c r="K17" s="52" t="s">
        <v>49</v>
      </c>
      <c r="L17" s="50"/>
      <c r="M17" s="52" t="s">
        <v>49</v>
      </c>
      <c r="N17" s="47"/>
      <c r="O17" s="51">
        <v>538.98</v>
      </c>
      <c r="P17" s="47"/>
      <c r="Q17" s="51">
        <v>39769.629999999997</v>
      </c>
      <c r="R17" s="1"/>
      <c r="T17" s="67">
        <f t="shared" si="2"/>
        <v>13487</v>
      </c>
      <c r="U17" s="68">
        <f t="shared" si="3"/>
        <v>879673</v>
      </c>
      <c r="V17" s="67">
        <v>12948</v>
      </c>
      <c r="W17" s="67">
        <v>839903</v>
      </c>
      <c r="X17" s="67">
        <v>0</v>
      </c>
      <c r="Y17" s="67">
        <v>0</v>
      </c>
      <c r="Z17" s="67">
        <v>539</v>
      </c>
      <c r="AA17" s="67">
        <v>39770</v>
      </c>
      <c r="AB17" s="66"/>
      <c r="AC17" s="66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</row>
    <row r="18" spans="1:43" s="14" customFormat="1" ht="24" customHeight="1" x14ac:dyDescent="0.5">
      <c r="A18" s="3"/>
      <c r="B18" s="2" t="s">
        <v>27</v>
      </c>
      <c r="C18" s="51">
        <v>150303.19</v>
      </c>
      <c r="D18" s="47"/>
      <c r="E18" s="51">
        <v>10323038.939999999</v>
      </c>
      <c r="F18" s="47"/>
      <c r="G18" s="51">
        <v>84025.43</v>
      </c>
      <c r="H18" s="47"/>
      <c r="I18" s="51">
        <v>6230505.5099999998</v>
      </c>
      <c r="J18" s="47"/>
      <c r="K18" s="51">
        <v>28.503</v>
      </c>
      <c r="L18" s="47"/>
      <c r="M18" s="51">
        <v>1601.4949999999999</v>
      </c>
      <c r="N18" s="47"/>
      <c r="O18" s="51">
        <v>919.44</v>
      </c>
      <c r="P18" s="47"/>
      <c r="Q18" s="51">
        <v>75176.5</v>
      </c>
      <c r="R18" s="1"/>
      <c r="T18" s="67" t="e">
        <f t="shared" si="2"/>
        <v>#REF!</v>
      </c>
      <c r="U18" s="68" t="e">
        <f t="shared" si="3"/>
        <v>#REF!</v>
      </c>
      <c r="V18" s="67" t="e">
        <f>ROUNDDOWN(#REF!,0)</f>
        <v>#REF!</v>
      </c>
      <c r="W18" s="67" t="e">
        <f>ROUNDDOWN(#REF!,0)</f>
        <v>#REF!</v>
      </c>
      <c r="X18" s="67" t="e">
        <f>ROUNDDOWN(#REF!,0)</f>
        <v>#REF!</v>
      </c>
      <c r="Y18" s="67">
        <v>1602</v>
      </c>
      <c r="Z18" s="67" t="e">
        <f>ROUNDDOWN(#REF!,0)</f>
        <v>#REF!</v>
      </c>
      <c r="AA18" s="67" t="e">
        <f>ROUNDDOWN(#REF!,0)</f>
        <v>#REF!</v>
      </c>
      <c r="AB18" s="66"/>
      <c r="AC18" s="66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</row>
    <row r="19" spans="1:43" s="14" customFormat="1" ht="24" customHeight="1" x14ac:dyDescent="0.5">
      <c r="A19" s="3"/>
      <c r="B19" s="2" t="s">
        <v>26</v>
      </c>
      <c r="C19" s="51">
        <v>458714.15</v>
      </c>
      <c r="D19" s="47"/>
      <c r="E19" s="51">
        <v>29388075.760000002</v>
      </c>
      <c r="F19" s="47"/>
      <c r="G19" s="51">
        <v>261868.03</v>
      </c>
      <c r="H19" s="47"/>
      <c r="I19" s="51">
        <v>18295598.18</v>
      </c>
      <c r="J19" s="47"/>
      <c r="K19" s="52" t="s">
        <v>49</v>
      </c>
      <c r="L19" s="50"/>
      <c r="M19" s="52" t="s">
        <v>49</v>
      </c>
      <c r="N19" s="47"/>
      <c r="O19" s="51">
        <v>1866.66</v>
      </c>
      <c r="P19" s="47"/>
      <c r="Q19" s="51">
        <v>86766.45</v>
      </c>
      <c r="R19" s="1"/>
      <c r="T19" s="67" t="e">
        <f t="shared" si="2"/>
        <v>#REF!</v>
      </c>
      <c r="U19" s="68" t="e">
        <f t="shared" si="3"/>
        <v>#REF!</v>
      </c>
      <c r="V19" s="67" t="e">
        <f>ROUNDDOWN(#REF!,0)</f>
        <v>#REF!</v>
      </c>
      <c r="W19" s="67" t="e">
        <f>ROUNDDOWN(#REF!,0)</f>
        <v>#REF!</v>
      </c>
      <c r="X19" s="67">
        <v>0</v>
      </c>
      <c r="Y19" s="67">
        <v>0</v>
      </c>
      <c r="Z19" s="67">
        <v>1867</v>
      </c>
      <c r="AA19" s="67" t="e">
        <f>ROUNDDOWN(#REF!,0)</f>
        <v>#REF!</v>
      </c>
      <c r="AB19" s="66"/>
      <c r="AC19" s="66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</row>
    <row r="20" spans="1:43" s="14" customFormat="1" ht="24" customHeight="1" x14ac:dyDescent="0.5">
      <c r="A20" s="3"/>
      <c r="B20" s="2" t="s">
        <v>25</v>
      </c>
      <c r="C20" s="51">
        <v>376519.47</v>
      </c>
      <c r="D20" s="47"/>
      <c r="E20" s="51">
        <v>24555127.190000001</v>
      </c>
      <c r="F20" s="47"/>
      <c r="G20" s="51">
        <v>218231.91</v>
      </c>
      <c r="H20" s="47"/>
      <c r="I20" s="51">
        <v>16146295.380000001</v>
      </c>
      <c r="J20" s="47"/>
      <c r="K20" s="52" t="s">
        <v>49</v>
      </c>
      <c r="L20" s="50"/>
      <c r="M20" s="52" t="s">
        <v>49</v>
      </c>
      <c r="N20" s="47"/>
      <c r="O20" s="51">
        <v>756.92</v>
      </c>
      <c r="P20" s="47"/>
      <c r="Q20" s="51">
        <v>22132.46</v>
      </c>
      <c r="R20" s="1"/>
      <c r="T20" s="67">
        <f t="shared" si="2"/>
        <v>218989</v>
      </c>
      <c r="U20" s="68" t="e">
        <f t="shared" si="3"/>
        <v>#REF!</v>
      </c>
      <c r="V20" s="67">
        <v>218232</v>
      </c>
      <c r="W20" s="67">
        <v>16146296</v>
      </c>
      <c r="X20" s="67">
        <v>0</v>
      </c>
      <c r="Y20" s="67">
        <v>0</v>
      </c>
      <c r="Z20" s="67">
        <v>757</v>
      </c>
      <c r="AA20" s="67" t="e">
        <f>ROUNDDOWN(#REF!,0)</f>
        <v>#REF!</v>
      </c>
      <c r="AB20" s="66"/>
      <c r="AC20" s="66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</row>
    <row r="21" spans="1:43" s="14" customFormat="1" ht="24" customHeight="1" x14ac:dyDescent="0.5">
      <c r="A21" s="3"/>
      <c r="B21" s="2" t="s">
        <v>24</v>
      </c>
      <c r="C21" s="51">
        <v>546486.82999999996</v>
      </c>
      <c r="D21" s="47"/>
      <c r="E21" s="51">
        <v>31010684.059999999</v>
      </c>
      <c r="F21" s="47"/>
      <c r="G21" s="51">
        <v>231630.24</v>
      </c>
      <c r="H21" s="47"/>
      <c r="I21" s="51">
        <v>14659905.77</v>
      </c>
      <c r="J21" s="47"/>
      <c r="K21" s="51">
        <v>58.36</v>
      </c>
      <c r="L21" s="47"/>
      <c r="M21" s="51">
        <v>5965.94</v>
      </c>
      <c r="N21" s="47"/>
      <c r="O21" s="51">
        <v>3249.44</v>
      </c>
      <c r="P21" s="47"/>
      <c r="Q21" s="51">
        <v>94353.42</v>
      </c>
      <c r="R21" s="1"/>
      <c r="T21" s="67" t="e">
        <f t="shared" si="2"/>
        <v>#REF!</v>
      </c>
      <c r="U21" s="68">
        <f t="shared" si="3"/>
        <v>14760226</v>
      </c>
      <c r="V21" s="67" t="e">
        <f>ROUNDDOWN(#REF!,0)</f>
        <v>#REF!</v>
      </c>
      <c r="W21" s="67">
        <v>14659906</v>
      </c>
      <c r="X21" s="67">
        <v>59</v>
      </c>
      <c r="Y21" s="67">
        <v>5966</v>
      </c>
      <c r="Z21" s="67" t="e">
        <f>ROUNDDOWN(#REF!,0)</f>
        <v>#REF!</v>
      </c>
      <c r="AA21" s="67">
        <v>94354</v>
      </c>
      <c r="AB21" s="66"/>
      <c r="AC21" s="66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</row>
    <row r="22" spans="1:43" s="14" customFormat="1" ht="24" customHeight="1" x14ac:dyDescent="0.5">
      <c r="A22" s="3"/>
      <c r="B22" s="36" t="s">
        <v>37</v>
      </c>
      <c r="C22" s="51">
        <v>268866.65999999997</v>
      </c>
      <c r="D22" s="47"/>
      <c r="E22" s="51">
        <v>12629385.57</v>
      </c>
      <c r="F22" s="47"/>
      <c r="G22" s="51">
        <v>38621.980000000003</v>
      </c>
      <c r="H22" s="47"/>
      <c r="I22" s="51">
        <v>2143167.29</v>
      </c>
      <c r="J22" s="47"/>
      <c r="K22" s="51">
        <v>1020.35</v>
      </c>
      <c r="L22" s="47"/>
      <c r="M22" s="51">
        <v>17834.560000000001</v>
      </c>
      <c r="N22" s="47"/>
      <c r="O22" s="51">
        <v>1270.96</v>
      </c>
      <c r="P22" s="47"/>
      <c r="Q22" s="51">
        <v>11220.76</v>
      </c>
      <c r="R22" s="1"/>
      <c r="T22" s="67" t="e">
        <f t="shared" si="2"/>
        <v>#REF!</v>
      </c>
      <c r="U22" s="68" t="e">
        <f t="shared" si="3"/>
        <v>#REF!</v>
      </c>
      <c r="V22" s="67">
        <v>38622</v>
      </c>
      <c r="W22" s="67" t="e">
        <f>ROUNDDOWN(#REF!,0)</f>
        <v>#REF!</v>
      </c>
      <c r="X22" s="67" t="e">
        <f>ROUNDDOWN(#REF!,0)</f>
        <v>#REF!</v>
      </c>
      <c r="Y22" s="67">
        <v>17835</v>
      </c>
      <c r="Z22" s="67">
        <v>1271</v>
      </c>
      <c r="AA22" s="67">
        <v>11221</v>
      </c>
      <c r="AB22" s="66"/>
      <c r="AC22" s="66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</row>
    <row r="23" spans="1:43" s="14" customFormat="1" ht="19.5" x14ac:dyDescent="0.45">
      <c r="A23" s="15"/>
      <c r="B23" s="16"/>
      <c r="C23" s="20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</row>
    <row r="24" spans="1:43" s="14" customFormat="1" ht="19.5" x14ac:dyDescent="0.45"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T24" s="66">
        <v>976397</v>
      </c>
      <c r="U24" s="66">
        <v>51302613</v>
      </c>
      <c r="V24" s="66"/>
      <c r="W24" s="67" t="e">
        <f>T24+T14</f>
        <v>#REF!</v>
      </c>
      <c r="X24" s="67" t="e">
        <f t="shared" ref="X24" si="4">U24+U14</f>
        <v>#REF!</v>
      </c>
      <c r="Y24" s="67"/>
      <c r="Z24" s="66"/>
      <c r="AA24" s="66"/>
      <c r="AB24" s="66"/>
      <c r="AC24" s="66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</row>
    <row r="25" spans="1:43" s="14" customFormat="1" ht="19.5" x14ac:dyDescent="0.45">
      <c r="C25" s="49"/>
      <c r="T25" s="66">
        <v>707</v>
      </c>
      <c r="U25" s="66">
        <v>63647</v>
      </c>
      <c r="V25" s="66"/>
      <c r="W25" s="67" t="e">
        <f t="shared" ref="W25:W32" si="5">T25+T15</f>
        <v>#REF!</v>
      </c>
      <c r="X25" s="67" t="e">
        <f t="shared" ref="X25:X32" si="6">U25+U15</f>
        <v>#REF!</v>
      </c>
      <c r="Y25" s="66"/>
      <c r="Z25" s="66"/>
      <c r="AA25" s="66"/>
      <c r="AB25" s="66"/>
      <c r="AC25" s="66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</row>
    <row r="26" spans="1:43" s="14" customFormat="1" ht="19.5" x14ac:dyDescent="0.45">
      <c r="C26" s="49"/>
      <c r="T26" s="66">
        <v>8221</v>
      </c>
      <c r="U26" s="66">
        <v>477170</v>
      </c>
      <c r="V26" s="66"/>
      <c r="W26" s="67">
        <f t="shared" si="5"/>
        <v>13618</v>
      </c>
      <c r="X26" s="67" t="e">
        <f t="shared" si="6"/>
        <v>#REF!</v>
      </c>
      <c r="Y26" s="66"/>
      <c r="Z26" s="66"/>
      <c r="AA26" s="66"/>
      <c r="AB26" s="66"/>
      <c r="AC26" s="66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</row>
    <row r="27" spans="1:43" s="69" customFormat="1" ht="19.5" x14ac:dyDescent="0.45">
      <c r="T27" s="66">
        <v>10128</v>
      </c>
      <c r="U27" s="66">
        <v>646008</v>
      </c>
      <c r="V27" s="66"/>
      <c r="W27" s="67">
        <f t="shared" si="5"/>
        <v>23615</v>
      </c>
      <c r="X27" s="67">
        <f t="shared" si="6"/>
        <v>1525681</v>
      </c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</row>
    <row r="28" spans="1:43" s="69" customFormat="1" ht="19.5" x14ac:dyDescent="0.45">
      <c r="B28" s="69">
        <f>SUM(C28:M28)</f>
        <v>6559</v>
      </c>
      <c r="C28" s="69">
        <v>961</v>
      </c>
      <c r="G28" s="69">
        <v>149</v>
      </c>
      <c r="I28" s="69">
        <v>363</v>
      </c>
      <c r="K28" s="69">
        <v>255</v>
      </c>
      <c r="M28" s="69">
        <v>4831</v>
      </c>
      <c r="T28" s="66">
        <v>65330</v>
      </c>
      <c r="U28" s="66">
        <v>4015755</v>
      </c>
      <c r="V28" s="66"/>
      <c r="W28" s="67" t="e">
        <f t="shared" si="5"/>
        <v>#REF!</v>
      </c>
      <c r="X28" s="67" t="e">
        <f t="shared" si="6"/>
        <v>#REF!</v>
      </c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</row>
    <row r="29" spans="1:43" s="69" customFormat="1" ht="19.5" x14ac:dyDescent="0.45">
      <c r="B29" s="69">
        <f t="shared" ref="B29:B35" si="7">SUM(C29:M29)</f>
        <v>26758</v>
      </c>
      <c r="C29" s="69">
        <v>4831</v>
      </c>
      <c r="G29" s="69">
        <v>611</v>
      </c>
      <c r="I29" s="69">
        <v>1083</v>
      </c>
      <c r="K29" s="69">
        <v>7227</v>
      </c>
      <c r="M29" s="69">
        <v>13006</v>
      </c>
      <c r="T29" s="66">
        <v>194979</v>
      </c>
      <c r="U29" s="66">
        <v>11005711</v>
      </c>
      <c r="V29" s="66"/>
      <c r="W29" s="67" t="e">
        <f t="shared" si="5"/>
        <v>#REF!</v>
      </c>
      <c r="X29" s="67" t="e">
        <f t="shared" si="6"/>
        <v>#REF!</v>
      </c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</row>
    <row r="30" spans="1:43" s="69" customFormat="1" ht="19.5" x14ac:dyDescent="0.45">
      <c r="B30" s="69">
        <f t="shared" si="7"/>
        <v>108078</v>
      </c>
      <c r="C30" s="69">
        <v>13006</v>
      </c>
      <c r="G30" s="69">
        <v>563</v>
      </c>
      <c r="I30" s="69">
        <v>648</v>
      </c>
      <c r="K30" s="69">
        <v>9580</v>
      </c>
      <c r="M30" s="69">
        <v>84281</v>
      </c>
      <c r="T30" s="66">
        <v>157530</v>
      </c>
      <c r="U30" s="66">
        <v>8386700</v>
      </c>
      <c r="V30" s="66"/>
      <c r="W30" s="67">
        <f t="shared" si="5"/>
        <v>376519</v>
      </c>
      <c r="X30" s="67" t="e">
        <f t="shared" si="6"/>
        <v>#REF!</v>
      </c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</row>
    <row r="31" spans="1:43" s="69" customFormat="1" ht="19.5" x14ac:dyDescent="0.45">
      <c r="B31" s="69">
        <f t="shared" si="7"/>
        <v>414060</v>
      </c>
      <c r="C31" s="69">
        <v>84281</v>
      </c>
      <c r="E31" s="69">
        <v>28</v>
      </c>
      <c r="G31" s="69">
        <v>931</v>
      </c>
      <c r="I31" s="69">
        <v>1350</v>
      </c>
      <c r="K31" s="69">
        <v>64418</v>
      </c>
      <c r="M31" s="69">
        <v>263052</v>
      </c>
      <c r="T31" s="66">
        <v>311549</v>
      </c>
      <c r="U31" s="66">
        <v>16250459</v>
      </c>
      <c r="V31" s="66"/>
      <c r="W31" s="67" t="e">
        <f t="shared" si="5"/>
        <v>#REF!</v>
      </c>
      <c r="X31" s="67">
        <f t="shared" si="6"/>
        <v>31010685</v>
      </c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</row>
    <row r="32" spans="1:43" s="69" customFormat="1" ht="19.5" x14ac:dyDescent="0.45">
      <c r="B32" s="69">
        <f t="shared" si="7"/>
        <v>680574</v>
      </c>
      <c r="C32" s="69">
        <v>263052</v>
      </c>
      <c r="G32" s="69">
        <v>1910</v>
      </c>
      <c r="I32" s="69">
        <v>2614</v>
      </c>
      <c r="K32" s="69">
        <v>193849</v>
      </c>
      <c r="M32" s="69">
        <v>219149</v>
      </c>
      <c r="T32" s="66">
        <v>227953</v>
      </c>
      <c r="U32" s="66">
        <v>10457163</v>
      </c>
      <c r="V32" s="66"/>
      <c r="W32" s="67" t="e">
        <f t="shared" si="5"/>
        <v>#REF!</v>
      </c>
      <c r="X32" s="67" t="e">
        <f t="shared" si="6"/>
        <v>#REF!</v>
      </c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</row>
    <row r="33" spans="2:43" s="69" customFormat="1" ht="19.5" x14ac:dyDescent="0.45">
      <c r="B33" s="69">
        <f t="shared" si="7"/>
        <v>611629</v>
      </c>
      <c r="C33" s="69">
        <v>219149</v>
      </c>
      <c r="G33" s="69">
        <v>757</v>
      </c>
      <c r="I33" s="69">
        <v>908</v>
      </c>
      <c r="K33" s="69">
        <v>157491</v>
      </c>
      <c r="M33" s="69">
        <v>233324</v>
      </c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</row>
    <row r="34" spans="2:43" s="69" customFormat="1" ht="19.5" x14ac:dyDescent="0.45">
      <c r="B34" s="69">
        <f>SUM(C34:M34)</f>
        <v>589578</v>
      </c>
      <c r="C34" s="69">
        <v>233324</v>
      </c>
      <c r="E34" s="69">
        <v>59</v>
      </c>
      <c r="G34" s="69">
        <v>3278</v>
      </c>
      <c r="I34" s="69">
        <v>2273</v>
      </c>
      <c r="K34" s="69">
        <v>312023</v>
      </c>
      <c r="M34" s="69">
        <v>38621</v>
      </c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</row>
    <row r="35" spans="2:43" s="69" customFormat="1" ht="19.5" x14ac:dyDescent="0.45">
      <c r="B35" s="69">
        <f t="shared" si="7"/>
        <v>268866</v>
      </c>
      <c r="C35" s="69">
        <v>38622</v>
      </c>
      <c r="E35" s="69">
        <v>1020</v>
      </c>
      <c r="G35" s="69">
        <v>1271</v>
      </c>
      <c r="I35" s="69">
        <v>579</v>
      </c>
      <c r="K35" s="69">
        <v>227245</v>
      </c>
      <c r="M35" s="69">
        <v>129</v>
      </c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</row>
    <row r="36" spans="2:43" s="69" customFormat="1" ht="19.5" x14ac:dyDescent="0.45">
      <c r="B36" s="69">
        <f>SUM(B28:B35)</f>
        <v>2706102</v>
      </c>
      <c r="C36" s="69">
        <f>SUM(C28:C35)</f>
        <v>857226</v>
      </c>
      <c r="D36" s="69">
        <f t="shared" ref="D36:N36" si="8">SUM(D28:D35)</f>
        <v>0</v>
      </c>
      <c r="E36" s="69">
        <f t="shared" si="8"/>
        <v>1107</v>
      </c>
      <c r="F36" s="69">
        <f t="shared" si="8"/>
        <v>0</v>
      </c>
      <c r="G36" s="69">
        <f t="shared" si="8"/>
        <v>9470</v>
      </c>
      <c r="H36" s="69">
        <f t="shared" si="8"/>
        <v>0</v>
      </c>
      <c r="I36" s="69">
        <f t="shared" si="8"/>
        <v>9818</v>
      </c>
      <c r="J36" s="69">
        <f t="shared" si="8"/>
        <v>0</v>
      </c>
      <c r="K36" s="69">
        <f t="shared" si="8"/>
        <v>972088</v>
      </c>
      <c r="L36" s="69">
        <f t="shared" si="8"/>
        <v>0</v>
      </c>
      <c r="M36" s="69">
        <f t="shared" si="8"/>
        <v>856393</v>
      </c>
      <c r="N36" s="69">
        <f t="shared" si="8"/>
        <v>0</v>
      </c>
      <c r="O36" s="69">
        <f>SUM(C36:N36)</f>
        <v>2706102</v>
      </c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</row>
    <row r="37" spans="2:43" s="69" customFormat="1" ht="19.5" x14ac:dyDescent="0.45"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</row>
    <row r="38" spans="2:43" s="69" customFormat="1" ht="19.5" x14ac:dyDescent="0.45">
      <c r="B38" s="69">
        <f>SUM(C38:M38)</f>
        <v>520742</v>
      </c>
      <c r="C38" s="69">
        <v>80496</v>
      </c>
      <c r="G38" s="69">
        <v>19494</v>
      </c>
      <c r="I38" s="69">
        <v>45875</v>
      </c>
      <c r="K38" s="69">
        <v>13675</v>
      </c>
      <c r="M38" s="69">
        <v>361202</v>
      </c>
      <c r="T38" s="66"/>
      <c r="U38" s="66"/>
      <c r="V38" s="67" t="e">
        <f>SUM(#REF!,#REF!,#REF!)</f>
        <v>#REF!</v>
      </c>
      <c r="W38" s="68">
        <v>706.86</v>
      </c>
      <c r="X38" s="67" t="e">
        <f t="shared" ref="X38:X45" si="9">SUM(V38,W38)</f>
        <v>#REF!</v>
      </c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</row>
    <row r="39" spans="2:43" s="69" customFormat="1" ht="19.5" x14ac:dyDescent="0.45">
      <c r="B39" s="69">
        <f t="shared" ref="B39:B45" si="10">SUM(C39:M39)</f>
        <v>1715422</v>
      </c>
      <c r="C39" s="69">
        <v>361202</v>
      </c>
      <c r="G39" s="69">
        <v>37148</v>
      </c>
      <c r="I39" s="69">
        <v>65073</v>
      </c>
      <c r="K39" s="69">
        <v>412097</v>
      </c>
      <c r="M39" s="69">
        <v>839902</v>
      </c>
      <c r="T39" s="66"/>
      <c r="U39" s="66"/>
      <c r="V39" s="67" t="e">
        <f>SUM(#REF!,#REF!,#REF!)</f>
        <v>#REF!</v>
      </c>
      <c r="W39" s="68">
        <v>8220.9700000000012</v>
      </c>
      <c r="X39" s="67" t="e">
        <f t="shared" si="9"/>
        <v>#REF!</v>
      </c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</row>
    <row r="40" spans="2:43" s="69" customFormat="1" ht="19.5" x14ac:dyDescent="0.45">
      <c r="B40" s="69">
        <f t="shared" si="10"/>
        <v>7756186</v>
      </c>
      <c r="C40" s="69">
        <v>839903</v>
      </c>
      <c r="G40" s="69">
        <v>39770</v>
      </c>
      <c r="I40" s="69">
        <v>34188</v>
      </c>
      <c r="K40" s="69">
        <v>611820</v>
      </c>
      <c r="M40" s="69">
        <v>6230505</v>
      </c>
      <c r="T40" s="66"/>
      <c r="U40" s="66"/>
      <c r="V40" s="67" t="e">
        <f>SUM(#REF!,#REF!,#REF!)</f>
        <v>#REF!</v>
      </c>
      <c r="W40" s="68">
        <v>10127.32</v>
      </c>
      <c r="X40" s="67" t="e">
        <f t="shared" si="9"/>
        <v>#REF!</v>
      </c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</row>
    <row r="41" spans="2:43" s="69" customFormat="1" ht="19.5" x14ac:dyDescent="0.45">
      <c r="B41" s="69">
        <f t="shared" si="10"/>
        <v>28618637</v>
      </c>
      <c r="C41" s="69">
        <v>6230505</v>
      </c>
      <c r="E41" s="69">
        <v>1602</v>
      </c>
      <c r="G41" s="69">
        <v>75176</v>
      </c>
      <c r="I41" s="69">
        <v>98612</v>
      </c>
      <c r="K41" s="69">
        <v>3917144</v>
      </c>
      <c r="M41" s="69">
        <v>18295598</v>
      </c>
      <c r="T41" s="66"/>
      <c r="U41" s="66"/>
      <c r="V41" s="67" t="e">
        <f>SUM(#REF!,#REF!,#REF!)</f>
        <v>#REF!</v>
      </c>
      <c r="W41" s="68">
        <v>65330.29</v>
      </c>
      <c r="X41" s="67" t="e">
        <f t="shared" si="9"/>
        <v>#REF!</v>
      </c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</row>
    <row r="42" spans="2:43" s="69" customFormat="1" ht="19.5" x14ac:dyDescent="0.45">
      <c r="B42" s="69">
        <f t="shared" si="10"/>
        <v>45534371</v>
      </c>
      <c r="C42" s="69">
        <v>18295598</v>
      </c>
      <c r="G42" s="69">
        <v>86766</v>
      </c>
      <c r="I42" s="69">
        <v>155857</v>
      </c>
      <c r="K42" s="69">
        <v>10839342</v>
      </c>
      <c r="M42" s="69">
        <v>16156808</v>
      </c>
      <c r="T42" s="66"/>
      <c r="U42" s="66"/>
      <c r="V42" s="67" t="e">
        <f>SUM(#REF!,#REF!,#REF!)</f>
        <v>#REF!</v>
      </c>
      <c r="W42" s="68">
        <v>194979.46</v>
      </c>
      <c r="X42" s="67" t="e">
        <f t="shared" si="9"/>
        <v>#REF!</v>
      </c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</row>
    <row r="43" spans="2:43" s="69" customFormat="1" ht="19.5" x14ac:dyDescent="0.45">
      <c r="B43" s="69">
        <f t="shared" si="10"/>
        <v>39229641</v>
      </c>
      <c r="C43" s="69">
        <v>16156807</v>
      </c>
      <c r="G43" s="69">
        <v>22132</v>
      </c>
      <c r="I43" s="69">
        <v>38106</v>
      </c>
      <c r="K43" s="69">
        <v>8342971</v>
      </c>
      <c r="M43" s="69">
        <v>14669625</v>
      </c>
      <c r="T43" s="66"/>
      <c r="U43" s="66"/>
      <c r="V43" s="67" t="e">
        <f>SUM(#REF!,#REF!,#REF!)</f>
        <v>#REF!</v>
      </c>
      <c r="W43" s="68">
        <v>157530.63999999998</v>
      </c>
      <c r="X43" s="67" t="e">
        <f t="shared" si="9"/>
        <v>#REF!</v>
      </c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</row>
    <row r="44" spans="2:43" s="69" customFormat="1" ht="19.5" x14ac:dyDescent="0.45">
      <c r="B44" s="69">
        <f t="shared" si="10"/>
        <v>33163570</v>
      </c>
      <c r="C44" s="69">
        <v>14669625</v>
      </c>
      <c r="E44" s="69">
        <v>5966</v>
      </c>
      <c r="G44" s="69">
        <v>94354</v>
      </c>
      <c r="I44" s="69">
        <v>254336</v>
      </c>
      <c r="K44" s="69">
        <v>15996123</v>
      </c>
      <c r="M44" s="69">
        <v>2143166</v>
      </c>
      <c r="T44" s="66"/>
      <c r="U44" s="66"/>
      <c r="V44" s="67" t="e">
        <f>SUM(#REF!,#REF!,#REF!)</f>
        <v>#REF!</v>
      </c>
      <c r="W44" s="68">
        <v>311548.78999999998</v>
      </c>
      <c r="X44" s="67" t="e">
        <f t="shared" si="9"/>
        <v>#REF!</v>
      </c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</row>
    <row r="45" spans="2:43" s="69" customFormat="1" ht="19.5" x14ac:dyDescent="0.45">
      <c r="B45" s="69">
        <f t="shared" si="10"/>
        <v>12629386</v>
      </c>
      <c r="C45" s="69">
        <v>2143167</v>
      </c>
      <c r="E45" s="69">
        <v>17834</v>
      </c>
      <c r="G45" s="69">
        <v>11221</v>
      </c>
      <c r="I45" s="69">
        <v>21327</v>
      </c>
      <c r="K45" s="69">
        <v>10429605</v>
      </c>
      <c r="M45" s="69">
        <v>6232</v>
      </c>
      <c r="T45" s="66"/>
      <c r="U45" s="66"/>
      <c r="V45" s="67" t="e">
        <f>SUM(#REF!,#REF!,#REF!)</f>
        <v>#REF!</v>
      </c>
      <c r="W45" s="68">
        <v>227953.37</v>
      </c>
      <c r="X45" s="67" t="e">
        <f t="shared" si="9"/>
        <v>#REF!</v>
      </c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</row>
    <row r="46" spans="2:43" s="69" customFormat="1" ht="19.5" x14ac:dyDescent="0.45">
      <c r="B46" s="69">
        <f>SUM(B38:B45)</f>
        <v>169167955</v>
      </c>
      <c r="C46" s="69">
        <f t="shared" ref="C46:M46" si="11">SUM(C38:C45)</f>
        <v>58777303</v>
      </c>
      <c r="D46" s="69">
        <f t="shared" si="11"/>
        <v>0</v>
      </c>
      <c r="E46" s="69">
        <f t="shared" si="11"/>
        <v>25402</v>
      </c>
      <c r="F46" s="69">
        <f t="shared" si="11"/>
        <v>0</v>
      </c>
      <c r="G46" s="69">
        <f t="shared" si="11"/>
        <v>386061</v>
      </c>
      <c r="H46" s="69">
        <f t="shared" si="11"/>
        <v>0</v>
      </c>
      <c r="I46" s="69">
        <f t="shared" si="11"/>
        <v>713374</v>
      </c>
      <c r="J46" s="69">
        <f t="shared" si="11"/>
        <v>0</v>
      </c>
      <c r="K46" s="69">
        <f t="shared" si="11"/>
        <v>50562777</v>
      </c>
      <c r="L46" s="69">
        <f t="shared" si="11"/>
        <v>0</v>
      </c>
      <c r="M46" s="69">
        <f t="shared" si="11"/>
        <v>58703038</v>
      </c>
      <c r="T46" s="66"/>
      <c r="U46" s="66"/>
      <c r="V46" s="66"/>
      <c r="W46" s="66"/>
      <c r="X46" s="67" t="e">
        <f>SUM(X38:X45)</f>
        <v>#REF!</v>
      </c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2:43" s="69" customFormat="1" ht="19.5" x14ac:dyDescent="0.45"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2:43" s="69" customFormat="1" ht="19.5" x14ac:dyDescent="0.45"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20:43" s="69" customFormat="1" ht="19.5" x14ac:dyDescent="0.45"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</row>
    <row r="50" spans="20:43" s="69" customFormat="1" ht="19.5" x14ac:dyDescent="0.45"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</row>
    <row r="51" spans="20:43" s="14" customFormat="1" ht="19.5" x14ac:dyDescent="0.45"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</row>
    <row r="52" spans="20:43" s="14" customFormat="1" ht="19.5" x14ac:dyDescent="0.45"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</row>
    <row r="53" spans="20:43" s="14" customFormat="1" ht="19.5" x14ac:dyDescent="0.45"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</row>
    <row r="54" spans="20:43" s="14" customFormat="1" ht="19.5" x14ac:dyDescent="0.45"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</row>
    <row r="55" spans="20:43" s="14" customFormat="1" ht="19.5" x14ac:dyDescent="0.45"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</row>
    <row r="56" spans="20:43" s="14" customFormat="1" ht="19.5" x14ac:dyDescent="0.45"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</row>
    <row r="57" spans="20:43" s="14" customFormat="1" ht="19.5" x14ac:dyDescent="0.45"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</row>
  </sheetData>
  <mergeCells count="36">
    <mergeCell ref="O11:P11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  <mergeCell ref="M10:N10"/>
    <mergeCell ref="O10:P10"/>
    <mergeCell ref="Q10:R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O7:R7"/>
    <mergeCell ref="O8:R8"/>
    <mergeCell ref="A8:B8"/>
    <mergeCell ref="A9:B9"/>
    <mergeCell ref="C8:F8"/>
    <mergeCell ref="C7:F7"/>
    <mergeCell ref="G7:J7"/>
    <mergeCell ref="G8:J8"/>
    <mergeCell ref="K7:N7"/>
    <mergeCell ref="K8:N8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rowBreaks count="1" manualBreakCount="1">
    <brk id="27" max="16383" man="1"/>
  </rowBreaks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M56"/>
  <sheetViews>
    <sheetView zoomScaleNormal="100" workbookViewId="0">
      <selection activeCell="O17" sqref="O17"/>
    </sheetView>
  </sheetViews>
  <sheetFormatPr defaultRowHeight="21.75" x14ac:dyDescent="0.45"/>
  <cols>
    <col min="1" max="1" width="5.6640625" style="7" customWidth="1"/>
    <col min="2" max="2" width="29.1640625" style="7" customWidth="1"/>
    <col min="3" max="3" width="15.1640625" style="7" customWidth="1"/>
    <col min="4" max="4" width="6.83203125" style="7" customWidth="1"/>
    <col min="5" max="5" width="14.5" style="7" customWidth="1"/>
    <col min="6" max="6" width="6.83203125" style="7" customWidth="1"/>
    <col min="7" max="7" width="12.5" style="7" customWidth="1"/>
    <col min="8" max="8" width="6.83203125" style="7" customWidth="1"/>
    <col min="9" max="9" width="14.33203125" style="7" customWidth="1"/>
    <col min="10" max="10" width="6" style="7" customWidth="1"/>
    <col min="11" max="11" width="13" style="7" customWidth="1"/>
    <col min="12" max="12" width="6.83203125" style="7" customWidth="1"/>
    <col min="13" max="13" width="13.83203125" style="7" customWidth="1"/>
    <col min="14" max="14" width="8.5" style="7" customWidth="1"/>
    <col min="15" max="15" width="6" style="7" customWidth="1"/>
    <col min="16" max="16" width="3.6640625" style="7" customWidth="1"/>
    <col min="17" max="17" width="0" style="64" hidden="1" customWidth="1"/>
    <col min="18" max="18" width="13" style="64" hidden="1" customWidth="1"/>
    <col min="19" max="19" width="0" style="64" hidden="1" customWidth="1"/>
    <col min="20" max="21" width="0" style="71" hidden="1" customWidth="1"/>
    <col min="22" max="22" width="13.6640625" style="71" hidden="1" customWidth="1"/>
    <col min="23" max="29" width="0" style="71" hidden="1" customWidth="1"/>
    <col min="30" max="31" width="9.33203125" style="71"/>
    <col min="32" max="16384" width="9.33203125" style="7"/>
  </cols>
  <sheetData>
    <row r="2" spans="1:221" ht="23.25" x14ac:dyDescent="0.45">
      <c r="B2" s="34"/>
      <c r="C2" s="8"/>
      <c r="D2" s="8"/>
      <c r="E2" s="8"/>
      <c r="F2" s="8"/>
      <c r="G2" s="8"/>
      <c r="H2" s="8"/>
      <c r="I2" s="8"/>
      <c r="J2" s="8"/>
      <c r="K2" s="8"/>
      <c r="M2" s="22" t="s">
        <v>14</v>
      </c>
      <c r="N2" s="9" t="s">
        <v>17</v>
      </c>
      <c r="O2" s="9"/>
      <c r="Q2" s="65"/>
      <c r="R2" s="65"/>
      <c r="S2" s="65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</row>
    <row r="3" spans="1:221" x14ac:dyDescent="0.45">
      <c r="M3" s="23" t="s">
        <v>15</v>
      </c>
      <c r="N3" s="8" t="s">
        <v>20</v>
      </c>
      <c r="O3" s="8"/>
    </row>
    <row r="4" spans="1:221" ht="23.25" x14ac:dyDescent="0.45">
      <c r="B4" s="34" t="s">
        <v>52</v>
      </c>
      <c r="C4" s="8"/>
      <c r="D4" s="8"/>
      <c r="E4" s="8"/>
      <c r="F4" s="8"/>
      <c r="G4" s="8"/>
      <c r="H4" s="8"/>
      <c r="I4" s="8"/>
      <c r="J4" s="8"/>
      <c r="K4" s="10"/>
      <c r="M4" s="22" t="s">
        <v>6</v>
      </c>
      <c r="N4" s="9" t="s">
        <v>18</v>
      </c>
      <c r="O4" s="9"/>
    </row>
    <row r="5" spans="1:221" ht="23.25" x14ac:dyDescent="0.45">
      <c r="B5" s="35" t="s">
        <v>53</v>
      </c>
      <c r="K5" s="10"/>
      <c r="M5" s="22" t="s">
        <v>16</v>
      </c>
      <c r="N5" s="9" t="s">
        <v>19</v>
      </c>
      <c r="O5" s="9"/>
    </row>
    <row r="6" spans="1:221" ht="6.75" customHeight="1" x14ac:dyDescent="0.45">
      <c r="A6" s="11"/>
      <c r="L6" s="9"/>
      <c r="N6" s="11"/>
      <c r="O6" s="11"/>
    </row>
    <row r="7" spans="1:221" s="26" customFormat="1" ht="21" customHeight="1" x14ac:dyDescent="0.5">
      <c r="A7" s="24"/>
      <c r="B7" s="25"/>
      <c r="C7" s="111" t="s">
        <v>11</v>
      </c>
      <c r="D7" s="111"/>
      <c r="E7" s="111"/>
      <c r="F7" s="94"/>
      <c r="G7" s="101" t="s">
        <v>22</v>
      </c>
      <c r="H7" s="102"/>
      <c r="I7" s="102"/>
      <c r="J7" s="103"/>
      <c r="K7" s="101" t="s">
        <v>23</v>
      </c>
      <c r="L7" s="102"/>
      <c r="M7" s="102"/>
      <c r="N7" s="102"/>
      <c r="O7" s="56"/>
      <c r="P7" s="5"/>
      <c r="Q7" s="74"/>
      <c r="R7" s="60"/>
      <c r="S7" s="60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</row>
    <row r="8" spans="1:221" s="26" customFormat="1" ht="21" customHeight="1" x14ac:dyDescent="0.5">
      <c r="A8" s="80"/>
      <c r="B8" s="110"/>
      <c r="C8" s="79" t="s">
        <v>12</v>
      </c>
      <c r="D8" s="79"/>
      <c r="E8" s="79"/>
      <c r="F8" s="91"/>
      <c r="G8" s="104"/>
      <c r="H8" s="105"/>
      <c r="I8" s="105"/>
      <c r="J8" s="106"/>
      <c r="K8" s="104"/>
      <c r="L8" s="105"/>
      <c r="M8" s="105"/>
      <c r="N8" s="105"/>
      <c r="O8" s="57"/>
      <c r="P8" s="5"/>
      <c r="Q8" s="74"/>
      <c r="R8" s="60"/>
      <c r="S8" s="60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</row>
    <row r="9" spans="1:221" s="26" customFormat="1" ht="21" customHeight="1" x14ac:dyDescent="0.5">
      <c r="A9" s="79" t="s">
        <v>2</v>
      </c>
      <c r="B9" s="91"/>
      <c r="C9" s="98" t="s">
        <v>13</v>
      </c>
      <c r="D9" s="100"/>
      <c r="E9" s="100"/>
      <c r="F9" s="99"/>
      <c r="G9" s="107"/>
      <c r="H9" s="108"/>
      <c r="I9" s="108"/>
      <c r="J9" s="109"/>
      <c r="K9" s="107"/>
      <c r="L9" s="108"/>
      <c r="M9" s="108"/>
      <c r="N9" s="108"/>
      <c r="O9" s="58"/>
      <c r="P9" s="5"/>
      <c r="Q9" s="74"/>
      <c r="R9" s="60"/>
      <c r="S9" s="60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</row>
    <row r="10" spans="1:221" s="26" customFormat="1" ht="21" customHeight="1" x14ac:dyDescent="0.5">
      <c r="A10" s="80" t="s">
        <v>3</v>
      </c>
      <c r="B10" s="110"/>
      <c r="C10" s="93" t="s">
        <v>5</v>
      </c>
      <c r="D10" s="94"/>
      <c r="E10" s="79" t="s">
        <v>6</v>
      </c>
      <c r="F10" s="91"/>
      <c r="G10" s="93" t="s">
        <v>5</v>
      </c>
      <c r="H10" s="94"/>
      <c r="I10" s="79" t="s">
        <v>6</v>
      </c>
      <c r="J10" s="91"/>
      <c r="K10" s="93" t="s">
        <v>5</v>
      </c>
      <c r="L10" s="94"/>
      <c r="M10" s="93" t="s">
        <v>6</v>
      </c>
      <c r="N10" s="111"/>
      <c r="O10" s="54"/>
      <c r="P10" s="27"/>
      <c r="Q10" s="75"/>
      <c r="R10" s="60"/>
      <c r="S10" s="60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</row>
    <row r="11" spans="1:221" s="26" customFormat="1" ht="21" customHeight="1" x14ac:dyDescent="0.5">
      <c r="A11" s="80"/>
      <c r="B11" s="110"/>
      <c r="C11" s="28" t="s">
        <v>7</v>
      </c>
      <c r="D11" s="29"/>
      <c r="E11" s="79" t="s">
        <v>8</v>
      </c>
      <c r="F11" s="91"/>
      <c r="G11" s="83" t="s">
        <v>7</v>
      </c>
      <c r="H11" s="87"/>
      <c r="I11" s="84" t="s">
        <v>8</v>
      </c>
      <c r="J11" s="87"/>
      <c r="K11" s="92" t="s">
        <v>7</v>
      </c>
      <c r="L11" s="91"/>
      <c r="M11" s="92" t="s">
        <v>8</v>
      </c>
      <c r="N11" s="79"/>
      <c r="O11" s="54"/>
      <c r="P11" s="27"/>
      <c r="Q11" s="75"/>
      <c r="R11" s="60"/>
      <c r="S11" s="60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</row>
    <row r="12" spans="1:221" s="26" customFormat="1" ht="21" customHeight="1" x14ac:dyDescent="0.5">
      <c r="A12" s="30"/>
      <c r="B12" s="31"/>
      <c r="C12" s="32" t="s">
        <v>9</v>
      </c>
      <c r="D12" s="33"/>
      <c r="E12" s="100" t="s">
        <v>10</v>
      </c>
      <c r="F12" s="99"/>
      <c r="G12" s="95" t="s">
        <v>9</v>
      </c>
      <c r="H12" s="96"/>
      <c r="I12" s="97" t="s">
        <v>10</v>
      </c>
      <c r="J12" s="96"/>
      <c r="K12" s="98" t="s">
        <v>9</v>
      </c>
      <c r="L12" s="99"/>
      <c r="M12" s="98" t="s">
        <v>10</v>
      </c>
      <c r="N12" s="100"/>
      <c r="O12" s="55"/>
      <c r="P12" s="27"/>
      <c r="Q12" s="75"/>
      <c r="R12" s="60"/>
      <c r="S12" s="60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</row>
    <row r="13" spans="1:221" s="14" customFormat="1" ht="5.25" customHeight="1" x14ac:dyDescent="0.45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P13" s="17"/>
      <c r="Q13" s="76"/>
      <c r="R13" s="66"/>
      <c r="S13" s="66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</row>
    <row r="14" spans="1:221" s="14" customFormat="1" ht="24" customHeight="1" x14ac:dyDescent="0.5">
      <c r="A14" s="4" t="s">
        <v>1</v>
      </c>
      <c r="B14" s="19"/>
      <c r="C14" s="53">
        <v>9484.1200000000008</v>
      </c>
      <c r="D14" s="48"/>
      <c r="E14" s="53">
        <v>713374.46</v>
      </c>
      <c r="F14" s="48"/>
      <c r="G14" s="53">
        <v>966307.37</v>
      </c>
      <c r="H14" s="48"/>
      <c r="I14" s="53">
        <v>50562777.219999999</v>
      </c>
      <c r="J14" s="48"/>
      <c r="K14" s="53">
        <v>606.21</v>
      </c>
      <c r="L14" s="48"/>
      <c r="M14" s="53">
        <v>26463.35</v>
      </c>
      <c r="N14" s="38"/>
      <c r="O14" s="38"/>
      <c r="P14" s="17"/>
      <c r="Q14" s="67" t="e">
        <f t="shared" ref="Q14:R14" si="0">SUM(Q15:Q22)</f>
        <v>#REF!</v>
      </c>
      <c r="R14" s="67" t="e">
        <f t="shared" si="0"/>
        <v>#REF!</v>
      </c>
      <c r="S14" s="67" t="e">
        <f>SUM(S15:S22)</f>
        <v>#REF!</v>
      </c>
      <c r="T14" s="73" t="e">
        <f t="shared" ref="T14:X14" si="1">SUM(T15:T22)</f>
        <v>#REF!</v>
      </c>
      <c r="U14" s="73" t="e">
        <f t="shared" si="1"/>
        <v>#REF!</v>
      </c>
      <c r="V14" s="73" t="e">
        <f t="shared" si="1"/>
        <v>#REF!</v>
      </c>
      <c r="W14" s="73" t="e">
        <f t="shared" si="1"/>
        <v>#REF!</v>
      </c>
      <c r="X14" s="73">
        <f t="shared" si="1"/>
        <v>26462</v>
      </c>
      <c r="Y14" s="69"/>
      <c r="Z14" s="69"/>
      <c r="AA14" s="69"/>
      <c r="AB14" s="69"/>
      <c r="AC14" s="69"/>
      <c r="AD14" s="69"/>
      <c r="AE14" s="69"/>
    </row>
    <row r="15" spans="1:221" s="14" customFormat="1" ht="24" customHeight="1" x14ac:dyDescent="0.5">
      <c r="A15" s="3"/>
      <c r="B15" s="2" t="s">
        <v>36</v>
      </c>
      <c r="C15" s="51">
        <v>354.17</v>
      </c>
      <c r="D15" s="47"/>
      <c r="E15" s="51">
        <v>45875.66</v>
      </c>
      <c r="F15" s="47"/>
      <c r="G15" s="51">
        <v>352.69</v>
      </c>
      <c r="H15" s="47"/>
      <c r="I15" s="51">
        <v>17771.22</v>
      </c>
      <c r="J15" s="47"/>
      <c r="K15" s="52" t="s">
        <v>49</v>
      </c>
      <c r="L15" s="50"/>
      <c r="M15" s="52" t="s">
        <v>49</v>
      </c>
      <c r="N15" s="17"/>
      <c r="O15" s="17"/>
      <c r="P15" s="17"/>
      <c r="Q15" s="77" t="e">
        <f>SUM(S15,U15,W15)</f>
        <v>#REF!</v>
      </c>
      <c r="R15" s="67" t="e">
        <f>SUM(T15,V15,X15)</f>
        <v>#REF!</v>
      </c>
      <c r="S15" s="67" t="e">
        <f>ROUNDDOWN(#REF!,0)</f>
        <v>#REF!</v>
      </c>
      <c r="T15" s="73">
        <v>45876</v>
      </c>
      <c r="U15" s="73">
        <v>353</v>
      </c>
      <c r="V15" s="73" t="e">
        <f>ROUNDDOWN(#REF!,0)</f>
        <v>#REF!</v>
      </c>
      <c r="W15" s="73">
        <v>0</v>
      </c>
      <c r="X15" s="73">
        <v>0</v>
      </c>
      <c r="Y15" s="69"/>
      <c r="Z15" s="69"/>
      <c r="AA15" s="69"/>
      <c r="AB15" s="69"/>
      <c r="AC15" s="69"/>
      <c r="AD15" s="69"/>
      <c r="AE15" s="69"/>
    </row>
    <row r="16" spans="1:221" s="14" customFormat="1" ht="24" customHeight="1" x14ac:dyDescent="0.5">
      <c r="A16" s="3"/>
      <c r="B16" s="2" t="s">
        <v>35</v>
      </c>
      <c r="C16" s="51">
        <v>1055.471</v>
      </c>
      <c r="D16" s="47"/>
      <c r="E16" s="51">
        <v>65072.86</v>
      </c>
      <c r="F16" s="47"/>
      <c r="G16" s="51">
        <v>7165.26</v>
      </c>
      <c r="H16" s="47"/>
      <c r="I16" s="51">
        <v>412096.64</v>
      </c>
      <c r="J16" s="47"/>
      <c r="K16" s="52" t="s">
        <v>49</v>
      </c>
      <c r="L16" s="50"/>
      <c r="M16" s="52" t="s">
        <v>49</v>
      </c>
      <c r="N16" s="17"/>
      <c r="O16" s="17"/>
      <c r="P16" s="17"/>
      <c r="Q16" s="77" t="e">
        <f t="shared" ref="Q16:Q22" si="2">SUM(S16,U16,W16)</f>
        <v>#REF!</v>
      </c>
      <c r="R16" s="67">
        <f t="shared" ref="R16:R22" si="3">SUM(T16,V16,X16)</f>
        <v>477170</v>
      </c>
      <c r="S16" s="67">
        <v>1056</v>
      </c>
      <c r="T16" s="73">
        <v>65073</v>
      </c>
      <c r="U16" s="73" t="e">
        <f>ROUNDDOWN(#REF!,0)</f>
        <v>#REF!</v>
      </c>
      <c r="V16" s="73">
        <v>412097</v>
      </c>
      <c r="W16" s="73">
        <v>0</v>
      </c>
      <c r="X16" s="73">
        <v>0</v>
      </c>
      <c r="Y16" s="69"/>
      <c r="Z16" s="69"/>
      <c r="AA16" s="69"/>
      <c r="AB16" s="69"/>
      <c r="AC16" s="69"/>
      <c r="AD16" s="69"/>
      <c r="AE16" s="69"/>
    </row>
    <row r="17" spans="1:31" s="14" customFormat="1" ht="24" customHeight="1" x14ac:dyDescent="0.5">
      <c r="A17" s="3"/>
      <c r="B17" s="2" t="s">
        <v>34</v>
      </c>
      <c r="C17" s="51">
        <v>630.5</v>
      </c>
      <c r="D17" s="47"/>
      <c r="E17" s="51">
        <v>34188.26</v>
      </c>
      <c r="F17" s="47"/>
      <c r="G17" s="51">
        <v>9496.482</v>
      </c>
      <c r="H17" s="47"/>
      <c r="I17" s="51">
        <v>611820.16</v>
      </c>
      <c r="J17" s="47"/>
      <c r="K17" s="52" t="s">
        <v>49</v>
      </c>
      <c r="L17" s="50"/>
      <c r="M17" s="52" t="s">
        <v>49</v>
      </c>
      <c r="N17" s="17"/>
      <c r="O17" s="17"/>
      <c r="P17" s="17"/>
      <c r="Q17" s="77">
        <f t="shared" si="2"/>
        <v>10128</v>
      </c>
      <c r="R17" s="67" t="e">
        <f t="shared" si="3"/>
        <v>#REF!</v>
      </c>
      <c r="S17" s="67">
        <v>631</v>
      </c>
      <c r="T17" s="73" t="e">
        <f>ROUNDDOWN(#REF!,0)</f>
        <v>#REF!</v>
      </c>
      <c r="U17" s="73">
        <v>9497</v>
      </c>
      <c r="V17" s="73" t="e">
        <f>ROUNDDOWN(#REF!,0)</f>
        <v>#REF!</v>
      </c>
      <c r="W17" s="73">
        <v>0</v>
      </c>
      <c r="X17" s="73">
        <v>0</v>
      </c>
      <c r="Y17" s="69"/>
      <c r="Z17" s="69"/>
      <c r="AA17" s="69"/>
      <c r="AB17" s="69"/>
      <c r="AC17" s="69"/>
      <c r="AD17" s="69"/>
      <c r="AE17" s="69"/>
    </row>
    <row r="18" spans="1:31" s="14" customFormat="1" ht="24" customHeight="1" x14ac:dyDescent="0.5">
      <c r="A18" s="3"/>
      <c r="B18" s="2" t="s">
        <v>33</v>
      </c>
      <c r="C18" s="51">
        <v>1327.8</v>
      </c>
      <c r="D18" s="47"/>
      <c r="E18" s="51">
        <v>98612.4</v>
      </c>
      <c r="F18" s="47"/>
      <c r="G18" s="51">
        <v>64002.49</v>
      </c>
      <c r="H18" s="47"/>
      <c r="I18" s="51">
        <v>3917143.44</v>
      </c>
      <c r="J18" s="47"/>
      <c r="K18" s="52" t="s">
        <v>49</v>
      </c>
      <c r="L18" s="50"/>
      <c r="M18" s="52" t="s">
        <v>49</v>
      </c>
      <c r="N18" s="17"/>
      <c r="O18" s="17"/>
      <c r="P18" s="17"/>
      <c r="Q18" s="77" t="e">
        <f t="shared" si="2"/>
        <v>#REF!</v>
      </c>
      <c r="R18" s="67" t="e">
        <f t="shared" si="3"/>
        <v>#REF!</v>
      </c>
      <c r="S18" s="67">
        <v>1328</v>
      </c>
      <c r="T18" s="73" t="e">
        <f>ROUNDDOWN(#REF!,0)</f>
        <v>#REF!</v>
      </c>
      <c r="U18" s="73" t="e">
        <f>ROUNDDOWN(#REF!,0)</f>
        <v>#REF!</v>
      </c>
      <c r="V18" s="73" t="e">
        <f>ROUNDDOWN(#REF!,0)</f>
        <v>#REF!</v>
      </c>
      <c r="W18" s="73">
        <v>0</v>
      </c>
      <c r="X18" s="73">
        <v>0</v>
      </c>
      <c r="Y18" s="69"/>
      <c r="Z18" s="69"/>
      <c r="AA18" s="69"/>
      <c r="AB18" s="69"/>
      <c r="AC18" s="69"/>
      <c r="AD18" s="69"/>
      <c r="AE18" s="69"/>
    </row>
    <row r="19" spans="1:31" s="14" customFormat="1" ht="24" customHeight="1" x14ac:dyDescent="0.5">
      <c r="A19" s="3"/>
      <c r="B19" s="2" t="s">
        <v>32</v>
      </c>
      <c r="C19" s="51">
        <v>2387.09</v>
      </c>
      <c r="D19" s="47"/>
      <c r="E19" s="51">
        <v>155856.49799999999</v>
      </c>
      <c r="F19" s="47"/>
      <c r="G19" s="51">
        <v>192309.3</v>
      </c>
      <c r="H19" s="47"/>
      <c r="I19" s="51">
        <v>10839342.52</v>
      </c>
      <c r="J19" s="47"/>
      <c r="K19" s="51">
        <v>283.07</v>
      </c>
      <c r="L19" s="50"/>
      <c r="M19" s="51">
        <v>10512.95</v>
      </c>
      <c r="N19" s="17"/>
      <c r="O19" s="17"/>
      <c r="P19" s="17"/>
      <c r="Q19" s="77" t="e">
        <f t="shared" si="2"/>
        <v>#REF!</v>
      </c>
      <c r="R19" s="67" t="e">
        <f t="shared" si="3"/>
        <v>#REF!</v>
      </c>
      <c r="S19" s="67" t="e">
        <f>ROUNDDOWN(#REF!,0)</f>
        <v>#REF!</v>
      </c>
      <c r="T19" s="73">
        <v>155857</v>
      </c>
      <c r="U19" s="73" t="e">
        <f>ROUNDDOWN(#REF!,0)</f>
        <v>#REF!</v>
      </c>
      <c r="V19" s="73" t="e">
        <f>ROUNDDOWN(#REF!,0)</f>
        <v>#REF!</v>
      </c>
      <c r="W19" s="73" t="e">
        <f>ROUNDDOWN(#REF!,0)</f>
        <v>#REF!</v>
      </c>
      <c r="X19" s="73">
        <v>10512</v>
      </c>
      <c r="Y19" s="69"/>
      <c r="Z19" s="69"/>
      <c r="AA19" s="69"/>
      <c r="AB19" s="69"/>
      <c r="AC19" s="69"/>
      <c r="AD19" s="69"/>
      <c r="AE19" s="69"/>
    </row>
    <row r="20" spans="1:31" s="14" customFormat="1" ht="24" customHeight="1" x14ac:dyDescent="0.5">
      <c r="A20" s="3"/>
      <c r="B20" s="2" t="s">
        <v>31</v>
      </c>
      <c r="C20" s="51">
        <v>901.06</v>
      </c>
      <c r="D20" s="47"/>
      <c r="E20" s="51">
        <v>38105.660000000003</v>
      </c>
      <c r="F20" s="47"/>
      <c r="G20" s="51">
        <v>156435.21</v>
      </c>
      <c r="H20" s="47"/>
      <c r="I20" s="51">
        <v>8338875.0599999996</v>
      </c>
      <c r="J20" s="47"/>
      <c r="K20" s="51">
        <v>194.37</v>
      </c>
      <c r="L20" s="47"/>
      <c r="M20" s="51">
        <v>9718.6299999999992</v>
      </c>
      <c r="N20" s="17"/>
      <c r="O20" s="17"/>
      <c r="P20" s="17"/>
      <c r="Q20" s="77" t="e">
        <f t="shared" si="2"/>
        <v>#REF!</v>
      </c>
      <c r="R20" s="67" t="e">
        <f t="shared" si="3"/>
        <v>#REF!</v>
      </c>
      <c r="S20" s="67" t="e">
        <f>ROUNDDOWN(#REF!,0)</f>
        <v>#REF!</v>
      </c>
      <c r="T20" s="73">
        <v>38106</v>
      </c>
      <c r="U20" s="73" t="e">
        <f>ROUNDDOWN(#REF!,0)</f>
        <v>#REF!</v>
      </c>
      <c r="V20" s="73" t="e">
        <f>ROUNDDOWN(#REF!,0)</f>
        <v>#REF!</v>
      </c>
      <c r="W20" s="73" t="e">
        <f>ROUNDDOWN(#REF!,0)</f>
        <v>#REF!</v>
      </c>
      <c r="X20" s="73">
        <v>9719</v>
      </c>
      <c r="Y20" s="69"/>
      <c r="Z20" s="69"/>
      <c r="AA20" s="69"/>
      <c r="AB20" s="69"/>
      <c r="AC20" s="69"/>
      <c r="AD20" s="69"/>
      <c r="AE20" s="69"/>
    </row>
    <row r="21" spans="1:31" s="14" customFormat="1" ht="24" customHeight="1" x14ac:dyDescent="0.5">
      <c r="A21" s="3"/>
      <c r="B21" s="2" t="s">
        <v>30</v>
      </c>
      <c r="C21" s="51">
        <v>2248.56</v>
      </c>
      <c r="D21" s="47"/>
      <c r="E21" s="51">
        <v>254335.9</v>
      </c>
      <c r="F21" s="47"/>
      <c r="G21" s="51">
        <v>309300.52299999999</v>
      </c>
      <c r="H21" s="47"/>
      <c r="I21" s="51">
        <v>15996123.029999999</v>
      </c>
      <c r="J21" s="47"/>
      <c r="K21" s="52" t="s">
        <v>49</v>
      </c>
      <c r="L21" s="50"/>
      <c r="M21" s="52" t="s">
        <v>49</v>
      </c>
      <c r="N21" s="17"/>
      <c r="O21" s="17"/>
      <c r="P21" s="17"/>
      <c r="Q21" s="77" t="e">
        <f t="shared" si="2"/>
        <v>#REF!</v>
      </c>
      <c r="R21" s="67" t="e">
        <f t="shared" si="3"/>
        <v>#REF!</v>
      </c>
      <c r="S21" s="67">
        <v>2249</v>
      </c>
      <c r="T21" s="73">
        <v>254336</v>
      </c>
      <c r="U21" s="73" t="e">
        <f>ROUNDDOWN(#REF!,0)</f>
        <v>#REF!</v>
      </c>
      <c r="V21" s="73" t="e">
        <f>ROUNDDOWN(#REF!,0)</f>
        <v>#REF!</v>
      </c>
      <c r="W21" s="73">
        <v>0</v>
      </c>
      <c r="X21" s="73">
        <v>0</v>
      </c>
      <c r="Y21" s="69"/>
      <c r="Z21" s="69"/>
      <c r="AA21" s="69"/>
      <c r="AB21" s="69"/>
      <c r="AC21" s="69"/>
      <c r="AD21" s="69"/>
      <c r="AE21" s="69"/>
    </row>
    <row r="22" spans="1:31" s="14" customFormat="1" ht="24" customHeight="1" x14ac:dyDescent="0.5">
      <c r="A22" s="3"/>
      <c r="B22" s="36" t="s">
        <v>38</v>
      </c>
      <c r="C22" s="51">
        <v>579.23</v>
      </c>
      <c r="D22" s="47"/>
      <c r="E22" s="51">
        <v>21326.720000000001</v>
      </c>
      <c r="F22" s="47"/>
      <c r="G22" s="51">
        <v>227245.7</v>
      </c>
      <c r="H22" s="47"/>
      <c r="I22" s="51">
        <v>10429605.470000001</v>
      </c>
      <c r="J22" s="47"/>
      <c r="K22" s="51">
        <v>128.77000000000001</v>
      </c>
      <c r="L22" s="47"/>
      <c r="M22" s="51">
        <v>6230.77</v>
      </c>
      <c r="N22" s="17"/>
      <c r="O22" s="17"/>
      <c r="P22" s="17"/>
      <c r="Q22" s="77" t="e">
        <f t="shared" si="2"/>
        <v>#REF!</v>
      </c>
      <c r="R22" s="67" t="e">
        <f t="shared" si="3"/>
        <v>#REF!</v>
      </c>
      <c r="S22" s="67" t="e">
        <f>ROUNDDOWN(#REF!,0)</f>
        <v>#REF!</v>
      </c>
      <c r="T22" s="73">
        <v>21327</v>
      </c>
      <c r="U22" s="73" t="e">
        <f>ROUNDDOWN(#REF!,0)</f>
        <v>#REF!</v>
      </c>
      <c r="V22" s="73" t="e">
        <f>ROUNDDOWN(#REF!,0)</f>
        <v>#REF!</v>
      </c>
      <c r="W22" s="73">
        <v>129</v>
      </c>
      <c r="X22" s="73">
        <v>6231</v>
      </c>
      <c r="Y22" s="69"/>
      <c r="Z22" s="69"/>
      <c r="AA22" s="69"/>
      <c r="AB22" s="69"/>
      <c r="AC22" s="69"/>
      <c r="AD22" s="69"/>
      <c r="AE22" s="69"/>
    </row>
    <row r="23" spans="1:31" s="14" customFormat="1" ht="19.5" x14ac:dyDescent="0.45">
      <c r="A23" s="15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7"/>
      <c r="Q23" s="76"/>
      <c r="R23" s="66"/>
      <c r="S23" s="66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</row>
    <row r="24" spans="1:31" s="14" customFormat="1" ht="19.5" x14ac:dyDescent="0.45"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P24" s="17"/>
      <c r="Q24" s="66"/>
      <c r="R24" s="66"/>
      <c r="S24" s="66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</row>
    <row r="25" spans="1:31" s="14" customFormat="1" ht="19.5" x14ac:dyDescent="0.45"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Q25" s="66"/>
      <c r="R25" s="66"/>
      <c r="S25" s="66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</row>
    <row r="26" spans="1:31" s="14" customFormat="1" ht="19.5" x14ac:dyDescent="0.45">
      <c r="Q26" s="66"/>
      <c r="R26" s="78"/>
      <c r="S26" s="66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</row>
    <row r="27" spans="1:31" s="14" customFormat="1" ht="19.5" x14ac:dyDescent="0.45">
      <c r="Q27" s="66"/>
      <c r="R27" s="66"/>
      <c r="S27" s="66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</row>
    <row r="28" spans="1:31" s="14" customFormat="1" ht="21" customHeight="1" x14ac:dyDescent="0.45">
      <c r="P28" s="59">
        <v>105</v>
      </c>
      <c r="Q28" s="66"/>
      <c r="R28" s="66"/>
      <c r="S28" s="66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</row>
    <row r="29" spans="1:31" s="14" customFormat="1" ht="19.5" x14ac:dyDescent="0.45">
      <c r="Q29" s="66"/>
      <c r="R29" s="66"/>
      <c r="S29" s="66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</row>
    <row r="30" spans="1:31" s="14" customFormat="1" ht="19.5" x14ac:dyDescent="0.45">
      <c r="Q30" s="66"/>
      <c r="R30" s="66"/>
      <c r="S30" s="66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</row>
    <row r="31" spans="1:31" s="14" customFormat="1" ht="19.5" x14ac:dyDescent="0.45">
      <c r="Q31" s="66"/>
      <c r="R31" s="66"/>
      <c r="S31" s="66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</row>
    <row r="32" spans="1:31" s="14" customFormat="1" ht="19.5" x14ac:dyDescent="0.45">
      <c r="Q32" s="66"/>
      <c r="R32" s="66"/>
      <c r="S32" s="66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</row>
    <row r="33" spans="17:31" s="14" customFormat="1" ht="19.5" x14ac:dyDescent="0.45">
      <c r="Q33" s="66"/>
      <c r="R33" s="66"/>
      <c r="S33" s="66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</row>
    <row r="34" spans="17:31" s="14" customFormat="1" ht="19.5" x14ac:dyDescent="0.45">
      <c r="Q34" s="66"/>
      <c r="R34" s="66"/>
      <c r="S34" s="66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</row>
    <row r="35" spans="17:31" s="14" customFormat="1" ht="19.5" x14ac:dyDescent="0.45">
      <c r="Q35" s="66"/>
      <c r="R35" s="66"/>
      <c r="S35" s="66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</row>
    <row r="36" spans="17:31" s="14" customFormat="1" ht="19.5" x14ac:dyDescent="0.45">
      <c r="Q36" s="66"/>
      <c r="R36" s="66"/>
      <c r="S36" s="66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</row>
    <row r="37" spans="17:31" s="14" customFormat="1" ht="19.5" x14ac:dyDescent="0.45">
      <c r="Q37" s="66"/>
      <c r="R37" s="66"/>
      <c r="S37" s="66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</row>
    <row r="38" spans="17:31" s="14" customFormat="1" ht="19.5" x14ac:dyDescent="0.45">
      <c r="Q38" s="66"/>
      <c r="R38" s="66"/>
      <c r="S38" s="66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</row>
    <row r="39" spans="17:31" s="14" customFormat="1" ht="19.5" x14ac:dyDescent="0.45">
      <c r="Q39" s="66"/>
      <c r="R39" s="66"/>
      <c r="S39" s="66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</row>
    <row r="40" spans="17:31" s="14" customFormat="1" ht="19.5" x14ac:dyDescent="0.45">
      <c r="Q40" s="66"/>
      <c r="R40" s="66"/>
      <c r="S40" s="66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</row>
    <row r="41" spans="17:31" s="14" customFormat="1" ht="19.5" x14ac:dyDescent="0.45">
      <c r="Q41" s="66"/>
      <c r="R41" s="66"/>
      <c r="S41" s="66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</row>
    <row r="42" spans="17:31" s="14" customFormat="1" ht="19.5" x14ac:dyDescent="0.45">
      <c r="Q42" s="66"/>
      <c r="R42" s="66"/>
      <c r="S42" s="66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</row>
    <row r="43" spans="17:31" s="14" customFormat="1" ht="19.5" x14ac:dyDescent="0.45">
      <c r="Q43" s="66"/>
      <c r="R43" s="66"/>
      <c r="S43" s="66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</row>
    <row r="44" spans="17:31" s="14" customFormat="1" ht="19.5" x14ac:dyDescent="0.45">
      <c r="Q44" s="66"/>
      <c r="R44" s="66"/>
      <c r="S44" s="66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</row>
    <row r="45" spans="17:31" s="14" customFormat="1" ht="19.5" x14ac:dyDescent="0.45">
      <c r="Q45" s="66"/>
      <c r="R45" s="66"/>
      <c r="S45" s="66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</row>
    <row r="46" spans="17:31" s="14" customFormat="1" ht="19.5" x14ac:dyDescent="0.45">
      <c r="Q46" s="66"/>
      <c r="R46" s="66"/>
      <c r="S46" s="66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</row>
    <row r="47" spans="17:31" s="14" customFormat="1" ht="19.5" x14ac:dyDescent="0.45">
      <c r="Q47" s="66"/>
      <c r="R47" s="66"/>
      <c r="S47" s="66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</row>
    <row r="48" spans="17:31" s="14" customFormat="1" ht="19.5" x14ac:dyDescent="0.45">
      <c r="Q48" s="66"/>
      <c r="R48" s="66"/>
      <c r="S48" s="66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</row>
    <row r="49" spans="17:31" s="14" customFormat="1" ht="19.5" x14ac:dyDescent="0.45">
      <c r="Q49" s="66"/>
      <c r="R49" s="66"/>
      <c r="S49" s="66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</row>
    <row r="50" spans="17:31" s="14" customFormat="1" ht="19.5" x14ac:dyDescent="0.45">
      <c r="Q50" s="66"/>
      <c r="R50" s="66"/>
      <c r="S50" s="66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</row>
    <row r="51" spans="17:31" s="14" customFormat="1" ht="19.5" x14ac:dyDescent="0.45">
      <c r="Q51" s="66"/>
      <c r="R51" s="66"/>
      <c r="S51" s="66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</row>
    <row r="52" spans="17:31" s="14" customFormat="1" ht="19.5" x14ac:dyDescent="0.45">
      <c r="Q52" s="66"/>
      <c r="R52" s="66"/>
      <c r="S52" s="66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</row>
    <row r="53" spans="17:31" s="14" customFormat="1" ht="19.5" x14ac:dyDescent="0.45">
      <c r="Q53" s="66"/>
      <c r="R53" s="66"/>
      <c r="S53" s="66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</row>
    <row r="54" spans="17:31" s="14" customFormat="1" ht="19.5" x14ac:dyDescent="0.45">
      <c r="Q54" s="66"/>
      <c r="R54" s="66"/>
      <c r="S54" s="66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</row>
    <row r="55" spans="17:31" s="14" customFormat="1" ht="19.5" x14ac:dyDescent="0.45">
      <c r="Q55" s="66"/>
      <c r="R55" s="66"/>
      <c r="S55" s="66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</row>
    <row r="56" spans="17:31" s="14" customFormat="1" ht="19.5" x14ac:dyDescent="0.45">
      <c r="Q56" s="66"/>
      <c r="R56" s="66"/>
      <c r="S56" s="66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</row>
  </sheetData>
  <mergeCells count="25">
    <mergeCell ref="G12:H12"/>
    <mergeCell ref="I12:J12"/>
    <mergeCell ref="E12:F12"/>
    <mergeCell ref="K12:L12"/>
    <mergeCell ref="M12:N12"/>
    <mergeCell ref="M10:N10"/>
    <mergeCell ref="K10:L10"/>
    <mergeCell ref="A11:B11"/>
    <mergeCell ref="G11:H11"/>
    <mergeCell ref="I11:J11"/>
    <mergeCell ref="E11:F11"/>
    <mergeCell ref="A10:B10"/>
    <mergeCell ref="G10:H10"/>
    <mergeCell ref="I10:J10"/>
    <mergeCell ref="C10:D10"/>
    <mergeCell ref="E10:F10"/>
    <mergeCell ref="K11:L11"/>
    <mergeCell ref="M11:N11"/>
    <mergeCell ref="G7:J9"/>
    <mergeCell ref="K7:N9"/>
    <mergeCell ref="A8:B8"/>
    <mergeCell ref="A9:B9"/>
    <mergeCell ref="C7:F7"/>
    <mergeCell ref="C8:F8"/>
    <mergeCell ref="C9:F9"/>
  </mergeCells>
  <pageMargins left="0.51181102362204722" right="0.55118110236220474" top="0.39370078740157483" bottom="0.39370078740157483" header="0.19685039370078741" footer="0.19685039370078741"/>
  <pageSetup paperSize="9" scale="96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ตาราง 16.2</vt:lpstr>
      <vt:lpstr>ตาราง 16.2 (ต่อ)</vt:lpstr>
      <vt:lpstr>'ตาราง 16.2'!Print_Area</vt:lpstr>
      <vt:lpstr>'ตาราง 16.2 (ต่อ)'!Print_Area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user</cp:lastModifiedBy>
  <cp:lastPrinted>2015-01-19T03:26:39Z</cp:lastPrinted>
  <dcterms:created xsi:type="dcterms:W3CDTF">1999-10-21T09:23:04Z</dcterms:created>
  <dcterms:modified xsi:type="dcterms:W3CDTF">2015-02-20T09:00:14Z</dcterms:modified>
</cp:coreProperties>
</file>