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4-19-ok\"/>
    </mc:Choice>
  </mc:AlternateContent>
  <bookViews>
    <workbookView xWindow="0" yWindow="0" windowWidth="20490" windowHeight="7800"/>
  </bookViews>
  <sheets>
    <sheet name="ตาราง 15.1-116" sheetId="1" r:id="rId1"/>
    <sheet name="ตาราง5" sheetId="2" r:id="rId2"/>
    <sheet name="ตาราง 15.2" sheetId="3" r:id="rId3"/>
    <sheet name="ตาราง 15.4" sheetId="4" r:id="rId4"/>
  </sheets>
  <definedNames>
    <definedName name="_xlnm.Print_Area" localSheetId="0">'ตาราง 15.1-116'!$A$1:$V$34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C9" i="2"/>
  <c r="F13" i="2" l="1"/>
  <c r="F5" i="2"/>
  <c r="D17" i="2" l="1"/>
  <c r="D16" i="2"/>
  <c r="D15" i="2"/>
  <c r="D14" i="2"/>
  <c r="D13" i="2"/>
  <c r="D12" i="2"/>
  <c r="C13" i="2"/>
  <c r="C17" i="2"/>
  <c r="C16" i="2"/>
  <c r="C15" i="2"/>
  <c r="C14" i="2"/>
  <c r="C12" i="2"/>
  <c r="C19" i="2"/>
  <c r="C20" i="2"/>
  <c r="C18" i="2"/>
  <c r="E2" i="2"/>
  <c r="C10" i="2"/>
  <c r="C8" i="2"/>
  <c r="C7" i="2"/>
  <c r="C6" i="2"/>
  <c r="C4" i="2"/>
  <c r="C11" i="2" l="1"/>
  <c r="C5" i="2"/>
  <c r="F2" i="2" l="1"/>
  <c r="C2" i="2"/>
  <c r="D10" i="2" l="1"/>
  <c r="D8" i="2"/>
  <c r="D7" i="2"/>
  <c r="D6" i="2"/>
  <c r="G7" i="2" s="1"/>
  <c r="D4" i="2"/>
  <c r="D5" i="2"/>
  <c r="D2" i="2" l="1"/>
</calcChain>
</file>

<file path=xl/sharedStrings.xml><?xml version="1.0" encoding="utf-8"?>
<sst xmlns="http://schemas.openxmlformats.org/spreadsheetml/2006/main" count="144" uniqueCount="110">
  <si>
    <t xml:space="preserve">    140  ขึ้นไป  and over</t>
  </si>
  <si>
    <t xml:space="preserve">     60       -     139</t>
  </si>
  <si>
    <t xml:space="preserve">     40       -      59</t>
  </si>
  <si>
    <t xml:space="preserve">     20       -      39</t>
  </si>
  <si>
    <t xml:space="preserve">     10       -      19</t>
  </si>
  <si>
    <t xml:space="preserve">      6       -        9</t>
  </si>
  <si>
    <t xml:space="preserve">      2       -        5</t>
  </si>
  <si>
    <t xml:space="preserve">     ต่ำกว่า  Under  2</t>
  </si>
  <si>
    <t>รวม  Total</t>
  </si>
  <si>
    <t>Inorganic , Organic and Bio</t>
  </si>
  <si>
    <t xml:space="preserve"> Organic and Bio</t>
  </si>
  <si>
    <t>Inorganic and  Bio</t>
  </si>
  <si>
    <t>Inorganic and  Organic</t>
  </si>
  <si>
    <t>Bio</t>
  </si>
  <si>
    <t>Organic</t>
  </si>
  <si>
    <t>Inorganic</t>
  </si>
  <si>
    <t>ปุ๋ยเคมี ปุ๋ยอินทรีย์ และปุ๋ยชีวภาพ</t>
  </si>
  <si>
    <t>ปุ๋ยอินทรีย์และปุ๋ยชีวภาพ</t>
  </si>
  <si>
    <t>ปุ๋ยเคมีและปุ๋ยชีวภาพ</t>
  </si>
  <si>
    <t>ปุ๋ยเคมีและปุ๋ยอินทรีย์</t>
  </si>
  <si>
    <t>ปุ๋ยชีวภาพ</t>
  </si>
  <si>
    <t>ปุ๋ยอินทรีย์</t>
  </si>
  <si>
    <t>ปุ๋ยเคมี</t>
  </si>
  <si>
    <t>Sub - Total</t>
  </si>
  <si>
    <t>do not use fertilizer</t>
  </si>
  <si>
    <t>Total</t>
  </si>
  <si>
    <t>Size of total area of holding (rai)</t>
  </si>
  <si>
    <t>ชนิดของปุ๋ย  Type of fertilizers</t>
  </si>
  <si>
    <t>รวม</t>
  </si>
  <si>
    <t xml:space="preserve">   Holdings that              </t>
  </si>
  <si>
    <t>รวมทั้งสิ้น</t>
  </si>
  <si>
    <t>ขนาดเนื้อที่ถือครองทั้งสิ้น (ไร่)</t>
  </si>
  <si>
    <t>ผู้ถือครองที่ใช้ปุ๋ย  Holdings that use fertilizer</t>
  </si>
  <si>
    <t xml:space="preserve"> ผู้ถือครองที่ไม่ใช้ปุ๋ย          </t>
  </si>
  <si>
    <t xml:space="preserve">  Table  15.1  Number of holdings with crops by using fertilizer, type of fertilizers and size of total area of holding</t>
  </si>
  <si>
    <t xml:space="preserve">  ตาราง  15.1  จำนวนผู้ถือครองที่ปลูกพืช จำแนกตามการใช้ปุ๋ย ชนิดของปุ๋ย และขนาดเนื้อที่ถือครองทั้งสิ้น  </t>
  </si>
  <si>
    <t>15. การใช้ปุ๋ยและการป้องกัน/กำจัดศัตรูพืช   Fertilizer and Pesticide</t>
  </si>
  <si>
    <t xml:space="preserve">           -</t>
  </si>
  <si>
    <t xml:space="preserve">1. จำนวนผู้ถือครองที่ปลูกพืช </t>
  </si>
  <si>
    <t xml:space="preserve">         การใช้ปุ๋ย </t>
  </si>
  <si>
    <t xml:space="preserve">              ไม่ใช้ปุ๋ย</t>
  </si>
  <si>
    <t xml:space="preserve">              ใช้ปุ๋ย</t>
  </si>
  <si>
    <t xml:space="preserve">                    ปุ๋ยเคมี </t>
  </si>
  <si>
    <t xml:space="preserve">                    ปุ๋ยอินทรีย์ </t>
  </si>
  <si>
    <t xml:space="preserve">                    ปุ๋ยชีวภาพ </t>
  </si>
  <si>
    <t xml:space="preserve">                    ปุ๋ยเคมีและปุ๋ยอื่น ๆ</t>
  </si>
  <si>
    <t xml:space="preserve">                    ปุ๋ยอินทรีย์และปุ๋ยชีวภาพ</t>
  </si>
  <si>
    <t xml:space="preserve">         การป้องกัน/กำจัดศัตรูพืช </t>
  </si>
  <si>
    <t xml:space="preserve">              ไม่มีการป้องกัน/กำจัดศัตรูพืช</t>
  </si>
  <si>
    <t xml:space="preserve">              มีการป้องกัน/กำจัดศัตรูพืช 5/</t>
  </si>
  <si>
    <t xml:space="preserve">                    ใช้สารเคมี </t>
  </si>
  <si>
    <t xml:space="preserve">                    ใช้สารธรรมชาติ </t>
  </si>
  <si>
    <t xml:space="preserve">                    ใช้ศัตรูธรรมชาติ </t>
  </si>
  <si>
    <t xml:space="preserve">                    ใช้วิธีอื่น ๆ </t>
  </si>
  <si>
    <t xml:space="preserve">2. เนื้อที่เพาะปลูกที่ใช้ปุ๋ยเคมี (ไร่) </t>
  </si>
  <si>
    <t>-</t>
  </si>
  <si>
    <t xml:space="preserve">3. ปริมาณปุ๋ยเคมีที่ใช้ (1,000 กก.) </t>
  </si>
  <si>
    <t xml:space="preserve">         เฉลี่ยต่อไร่ (กก.)</t>
  </si>
  <si>
    <t xml:space="preserve">        เนื้อที่    :  ไร่</t>
  </si>
  <si>
    <t xml:space="preserve">         Area   :  Rai</t>
  </si>
  <si>
    <t>ตาราง   15.2   เนื้อที่ใส่ปุ๋ยเคมีและปริมาณปุ๋ยที่ใช้  จำแนกตามประเภทของพืชที่ปลูก และขนาดเนื้อที่ถือครองทั้งสิ้น</t>
  </si>
  <si>
    <t xml:space="preserve">   ปริมาณปุ๋ย  :  1,000 กก.</t>
  </si>
  <si>
    <t>Table   15.2   Area treated by inorganic fertilizer and quantity used by kind of crops and size of total area of holding</t>
  </si>
  <si>
    <t xml:space="preserve">   Quantity   :  1,000 kg.</t>
  </si>
  <si>
    <t xml:space="preserve">                 รวม                  Total</t>
  </si>
  <si>
    <t xml:space="preserve">                  ข้าว                  Rice</t>
  </si>
  <si>
    <t xml:space="preserve">               ยางพารา                Para rubber  </t>
  </si>
  <si>
    <t xml:space="preserve">                     พืชยืนต้น ไม้ผล และสวนป่า                               Permanent crop and forest</t>
  </si>
  <si>
    <t>เนื้อที่ใส่ปุ๋ย</t>
  </si>
  <si>
    <t>ปริมาณปุ๋ย</t>
  </si>
  <si>
    <t>Area</t>
  </si>
  <si>
    <t>Quantity</t>
  </si>
  <si>
    <t>treated</t>
  </si>
  <si>
    <t>used</t>
  </si>
  <si>
    <t xml:space="preserve">        2       -        5</t>
  </si>
  <si>
    <t xml:space="preserve">        6       -        9</t>
  </si>
  <si>
    <t xml:space="preserve">       10       -      19</t>
  </si>
  <si>
    <t xml:space="preserve">       20       -      39</t>
  </si>
  <si>
    <t xml:space="preserve">       40       -      59</t>
  </si>
  <si>
    <t xml:space="preserve">       60       -     139</t>
  </si>
  <si>
    <t xml:space="preserve">      140  ขึ้นไป  and over</t>
  </si>
  <si>
    <t>ตาราง  15.4   จำนวนผู้ถือครองที่ปลูกพืช  จำแนกตามการป้องกัน/กำจัดศัตรูพืช วิธีการป้องกันฯ และขนาดเนื้อที่ถือครองทั้งสิ้น</t>
  </si>
  <si>
    <t>Table  15.4   Number of holdings with crops by using pesticide, method  and  size of total area of holding</t>
  </si>
  <si>
    <t xml:space="preserve">           รวม           Total</t>
  </si>
  <si>
    <t>ผู้ถือครองที่ไม่มีการ</t>
  </si>
  <si>
    <t>ผู้ถือครองที่มีการ</t>
  </si>
  <si>
    <r>
      <t xml:space="preserve">วิธีการป้องกัน/กำจัดศัตรูพืช </t>
    </r>
    <r>
      <rPr>
        <vertAlign val="superscript"/>
        <sz val="14"/>
        <rFont val="TH SarabunPSK"/>
        <family val="2"/>
      </rPr>
      <t>1/</t>
    </r>
  </si>
  <si>
    <t>ป้องกัน/กำจัดศัตรูพืช</t>
  </si>
  <si>
    <t>Method of using pesticide</t>
  </si>
  <si>
    <t>Holdings that do not</t>
  </si>
  <si>
    <t>Holdings that</t>
  </si>
  <si>
    <t>ใช้สารเคมี</t>
  </si>
  <si>
    <t>ใช้สารธรรมชาติ</t>
  </si>
  <si>
    <t>ใช้ศัตรูธรรมชาติ</t>
  </si>
  <si>
    <t>ปุ๋ยอินทรีย์อื่น ๆ</t>
  </si>
  <si>
    <t xml:space="preserve"> use pesticide</t>
  </si>
  <si>
    <t>Chemical</t>
  </si>
  <si>
    <t>Natural enemies</t>
  </si>
  <si>
    <t>Organic others</t>
  </si>
  <si>
    <t xml:space="preserve">        ต่ำกว่า  Under  2</t>
  </si>
  <si>
    <t xml:space="preserve">           2       -        5</t>
  </si>
  <si>
    <t xml:space="preserve">           6       -        9</t>
  </si>
  <si>
    <t xml:space="preserve">          10       -      19</t>
  </si>
  <si>
    <t xml:space="preserve">          20       -      39</t>
  </si>
  <si>
    <t xml:space="preserve">          40       -      59</t>
  </si>
  <si>
    <t xml:space="preserve">          60       -     139</t>
  </si>
  <si>
    <t xml:space="preserve">         140  ขึ้นไป  and over</t>
  </si>
  <si>
    <r>
      <t xml:space="preserve">  1/ </t>
    </r>
    <r>
      <rPr>
        <sz val="14"/>
        <rFont val="TH SarabunPSK"/>
        <family val="2"/>
      </rPr>
      <t xml:space="preserve"> ผู้ถือครอง 1 รายอาจรายงานการใช้ปุ๋ยมากกว่า 1 วิธี</t>
    </r>
  </si>
  <si>
    <r>
      <t xml:space="preserve">     </t>
    </r>
    <r>
      <rPr>
        <sz val="14"/>
        <rFont val="TH SarabunPSK"/>
        <family val="2"/>
      </rPr>
      <t xml:space="preserve"> One holding may report more than one method of fertilizers</t>
    </r>
  </si>
  <si>
    <t>ใช้ปุ๋ยเคมี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</si>
</sst>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6" x14ac:knownFonts="1">
    <font>
      <sz val="14"/>
      <name val="AngsanaUPC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AngsanaUPC"/>
      <family val="1"/>
    </font>
    <font>
      <b/>
      <sz val="14"/>
      <color rgb="FFFF0000"/>
      <name val="AngsanaUPC"/>
      <family val="1"/>
    </font>
    <font>
      <sz val="14"/>
      <color rgb="FFFF0000"/>
      <name val="AngsanaUPC"/>
      <family val="1"/>
    </font>
    <font>
      <vertAlign val="superscript"/>
      <sz val="14"/>
      <name val="TH SarabunPSK"/>
      <family val="2"/>
    </font>
    <font>
      <sz val="17.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20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textRotation="180"/>
    </xf>
    <xf numFmtId="0" fontId="1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1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/>
    <xf numFmtId="0" fontId="4" fillId="2" borderId="0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5" fillId="2" borderId="0" xfId="0" applyFont="1" applyFill="1"/>
    <xf numFmtId="0" fontId="2" fillId="2" borderId="4" xfId="0" applyFont="1" applyFill="1" applyBorder="1"/>
    <xf numFmtId="0" fontId="6" fillId="2" borderId="5" xfId="0" applyFont="1" applyFill="1" applyBorder="1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2" fillId="2" borderId="1" xfId="0" quotePrefix="1" applyFont="1" applyFill="1" applyBorder="1" applyAlignment="1">
      <alignment horizontal="left"/>
    </xf>
    <xf numFmtId="0" fontId="8" fillId="2" borderId="0" xfId="0" applyFont="1" applyFill="1"/>
    <xf numFmtId="0" fontId="8" fillId="2" borderId="0" xfId="0" quotePrefix="1" applyFont="1" applyFill="1" applyAlignment="1">
      <alignment horizontal="left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/>
    <xf numFmtId="0" fontId="4" fillId="2" borderId="0" xfId="0" applyFont="1" applyFill="1" applyAlignment="1">
      <alignment horizontal="center"/>
    </xf>
    <xf numFmtId="0" fontId="10" fillId="2" borderId="0" xfId="0" applyFont="1" applyFill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0" fillId="0" borderId="0" xfId="0" applyNumberFormat="1"/>
    <xf numFmtId="3" fontId="12" fillId="0" borderId="0" xfId="0" applyNumberFormat="1" applyFont="1"/>
    <xf numFmtId="187" fontId="0" fillId="0" borderId="0" xfId="0" applyNumberFormat="1"/>
    <xf numFmtId="187" fontId="12" fillId="0" borderId="0" xfId="0" applyNumberFormat="1" applyFont="1"/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textRotation="180"/>
    </xf>
    <xf numFmtId="0" fontId="8" fillId="2" borderId="0" xfId="1" applyFont="1" applyFill="1" applyAlignment="1">
      <alignment vertical="center"/>
    </xf>
    <xf numFmtId="0" fontId="2" fillId="2" borderId="0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quotePrefix="1" applyFont="1" applyFill="1" applyAlignment="1">
      <alignment horizontal="left" vertical="center"/>
    </xf>
    <xf numFmtId="0" fontId="2" fillId="2" borderId="0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left" vertical="center"/>
    </xf>
    <xf numFmtId="0" fontId="4" fillId="2" borderId="21" xfId="1" applyFont="1" applyFill="1" applyBorder="1" applyAlignment="1">
      <alignment vertical="center"/>
    </xf>
    <xf numFmtId="0" fontId="4" fillId="2" borderId="22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27" xfId="1" applyFont="1" applyFill="1" applyBorder="1" applyAlignment="1">
      <alignment vertical="center"/>
    </xf>
    <xf numFmtId="0" fontId="4" fillId="2" borderId="28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6" fillId="2" borderId="5" xfId="1" applyFont="1" applyFill="1" applyBorder="1"/>
    <xf numFmtId="0" fontId="6" fillId="2" borderId="30" xfId="1" applyFont="1" applyFill="1" applyBorder="1"/>
    <xf numFmtId="3" fontId="6" fillId="0" borderId="0" xfId="1" applyNumberFormat="1" applyFont="1" applyAlignment="1">
      <alignment horizontal="right"/>
    </xf>
    <xf numFmtId="3" fontId="6" fillId="0" borderId="0" xfId="1" applyNumberFormat="1" applyFont="1" applyBorder="1" applyAlignment="1">
      <alignment horizontal="right" wrapText="1"/>
    </xf>
    <xf numFmtId="0" fontId="2" fillId="2" borderId="0" xfId="1" applyFont="1" applyFill="1" applyBorder="1"/>
    <xf numFmtId="0" fontId="2" fillId="2" borderId="5" xfId="1" applyFont="1" applyFill="1" applyBorder="1"/>
    <xf numFmtId="3" fontId="2" fillId="0" borderId="0" xfId="1" applyNumberFormat="1" applyFont="1" applyBorder="1" applyAlignment="1">
      <alignment horizontal="right" wrapText="1"/>
    </xf>
    <xf numFmtId="0" fontId="4" fillId="2" borderId="26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0" xfId="2" applyFont="1" applyFill="1"/>
    <xf numFmtId="0" fontId="8" fillId="2" borderId="0" xfId="2" applyFont="1" applyFill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8" fillId="2" borderId="0" xfId="2" quotePrefix="1" applyFont="1" applyFill="1" applyAlignment="1">
      <alignment horizontal="left"/>
    </xf>
    <xf numFmtId="0" fontId="7" fillId="2" borderId="0" xfId="2" applyFont="1" applyFill="1" applyBorder="1" applyAlignment="1">
      <alignment horizontal="center"/>
    </xf>
    <xf numFmtId="0" fontId="2" fillId="2" borderId="1" xfId="2" applyFont="1" applyFill="1" applyBorder="1"/>
    <xf numFmtId="0" fontId="2" fillId="2" borderId="0" xfId="2" applyFont="1" applyFill="1" applyAlignment="1">
      <alignment horizontal="center" vertical="center" wrapText="1"/>
    </xf>
    <xf numFmtId="0" fontId="2" fillId="2" borderId="0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2" fillId="2" borderId="0" xfId="2" applyFont="1" applyFill="1" applyBorder="1"/>
    <xf numFmtId="0" fontId="2" fillId="2" borderId="3" xfId="2" applyFont="1" applyFill="1" applyBorder="1"/>
    <xf numFmtId="0" fontId="6" fillId="2" borderId="5" xfId="2" applyFont="1" applyFill="1" applyBorder="1"/>
    <xf numFmtId="0" fontId="2" fillId="2" borderId="4" xfId="2" applyFont="1" applyFill="1" applyBorder="1"/>
    <xf numFmtId="3" fontId="6" fillId="2" borderId="0" xfId="1" applyNumberFormat="1" applyFont="1" applyFill="1" applyBorder="1" applyAlignment="1">
      <alignment horizontal="right" vertical="center"/>
    </xf>
    <xf numFmtId="0" fontId="6" fillId="2" borderId="0" xfId="2" applyFont="1" applyFill="1"/>
    <xf numFmtId="3" fontId="2" fillId="2" borderId="0" xfId="1" applyNumberFormat="1" applyFont="1" applyFill="1" applyBorder="1" applyAlignment="1">
      <alignment horizontal="right" vertical="center"/>
    </xf>
    <xf numFmtId="0" fontId="2" fillId="2" borderId="2" xfId="2" applyFont="1" applyFill="1" applyBorder="1"/>
    <xf numFmtId="0" fontId="14" fillId="2" borderId="0" xfId="2" applyFont="1" applyFill="1"/>
    <xf numFmtId="0" fontId="2" fillId="2" borderId="0" xfId="2" applyFont="1" applyFill="1" applyAlignment="1">
      <alignment horizontal="right" vertical="center" textRotation="180"/>
    </xf>
    <xf numFmtId="188" fontId="0" fillId="0" borderId="0" xfId="0" applyNumberFormat="1"/>
    <xf numFmtId="0" fontId="0" fillId="3" borderId="0" xfId="0" applyFill="1"/>
    <xf numFmtId="3" fontId="0" fillId="3" borderId="0" xfId="0" applyNumberFormat="1" applyFill="1"/>
    <xf numFmtId="188" fontId="0" fillId="3" borderId="0" xfId="0" applyNumberFormat="1" applyFill="1"/>
    <xf numFmtId="187" fontId="0" fillId="3" borderId="0" xfId="0" applyNumberFormat="1" applyFill="1"/>
    <xf numFmtId="188" fontId="13" fillId="3" borderId="0" xfId="0" applyNumberFormat="1" applyFont="1" applyFill="1"/>
    <xf numFmtId="0" fontId="15" fillId="0" borderId="0" xfId="0" applyFont="1" applyAlignment="1">
      <alignment horizontal="center" textRotation="180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25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26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 vertical="center" wrapText="1"/>
    </xf>
    <xf numFmtId="0" fontId="2" fillId="2" borderId="21" xfId="1" applyFont="1" applyFill="1" applyBorder="1"/>
    <xf numFmtId="0" fontId="2" fillId="2" borderId="22" xfId="1" applyFont="1" applyFill="1" applyBorder="1"/>
    <xf numFmtId="0" fontId="2" fillId="2" borderId="25" xfId="1" applyFont="1" applyFill="1" applyBorder="1"/>
    <xf numFmtId="0" fontId="2" fillId="2" borderId="0" xfId="1" applyFont="1" applyFill="1"/>
    <xf numFmtId="0" fontId="2" fillId="2" borderId="5" xfId="1" applyFont="1" applyFill="1" applyBorder="1"/>
    <xf numFmtId="0" fontId="2" fillId="2" borderId="26" xfId="1" applyFont="1" applyFill="1" applyBorder="1"/>
    <xf numFmtId="0" fontId="2" fillId="2" borderId="27" xfId="1" applyFont="1" applyFill="1" applyBorder="1"/>
    <xf numFmtId="0" fontId="2" fillId="2" borderId="28" xfId="1" applyFont="1" applyFill="1" applyBorder="1"/>
    <xf numFmtId="0" fontId="2" fillId="2" borderId="21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26" xfId="1" applyFont="1" applyFill="1" applyBorder="1" applyAlignment="1">
      <alignment vertical="center" wrapText="1"/>
    </xf>
    <xf numFmtId="0" fontId="2" fillId="2" borderId="27" xfId="1" applyFont="1" applyFill="1" applyBorder="1" applyAlignment="1">
      <alignment vertical="center" wrapText="1"/>
    </xf>
    <xf numFmtId="0" fontId="2" fillId="2" borderId="28" xfId="1" applyFont="1" applyFill="1" applyBorder="1" applyAlignment="1">
      <alignment vertical="center" wrapText="1"/>
    </xf>
    <xf numFmtId="0" fontId="2" fillId="2" borderId="24" xfId="1" applyFont="1" applyFill="1" applyBorder="1" applyAlignment="1">
      <alignment vertical="center" wrapText="1"/>
    </xf>
    <xf numFmtId="0" fontId="2" fillId="2" borderId="20" xfId="1" applyFont="1" applyFill="1" applyBorder="1" applyAlignment="1">
      <alignment vertical="center" wrapText="1"/>
    </xf>
    <xf numFmtId="0" fontId="2" fillId="2" borderId="29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7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16" xfId="2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 wrapText="1"/>
    </xf>
    <xf numFmtId="0" fontId="2" fillId="2" borderId="15" xfId="1" applyFont="1" applyFill="1" applyBorder="1" applyAlignment="1">
      <alignment horizontal="center" wrapText="1"/>
    </xf>
    <xf numFmtId="0" fontId="2" fillId="2" borderId="0" xfId="2" applyFont="1" applyFill="1" applyBorder="1" applyAlignment="1">
      <alignment horizontal="center" wrapText="1"/>
    </xf>
    <xf numFmtId="0" fontId="2" fillId="2" borderId="0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17" xfId="2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wrapText="1"/>
    </xf>
    <xf numFmtId="0" fontId="2" fillId="2" borderId="1" xfId="2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4"/>
  <sheetViews>
    <sheetView tabSelected="1" workbookViewId="0">
      <selection activeCell="V2" sqref="V2"/>
    </sheetView>
  </sheetViews>
  <sheetFormatPr defaultRowHeight="15.75" x14ac:dyDescent="0.25"/>
  <cols>
    <col min="1" max="1" width="3.1640625" style="1" customWidth="1"/>
    <col min="2" max="2" width="25.83203125" style="1" customWidth="1"/>
    <col min="3" max="3" width="12" style="1" customWidth="1"/>
    <col min="4" max="4" width="1" style="1" customWidth="1"/>
    <col min="5" max="5" width="16.33203125" style="1" customWidth="1"/>
    <col min="6" max="6" width="2.5" style="1" customWidth="1"/>
    <col min="7" max="7" width="13.1640625" style="1" customWidth="1"/>
    <col min="8" max="8" width="1.33203125" style="1" customWidth="1"/>
    <col min="9" max="9" width="11" style="1" customWidth="1"/>
    <col min="10" max="10" width="1.33203125" style="1" customWidth="1"/>
    <col min="11" max="11" width="12.33203125" style="1" customWidth="1"/>
    <col min="12" max="12" width="1.5" style="1" customWidth="1"/>
    <col min="13" max="13" width="11.5" style="1" customWidth="1"/>
    <col min="14" max="14" width="1.33203125" style="1" customWidth="1"/>
    <col min="15" max="15" width="18.33203125" style="1" customWidth="1"/>
    <col min="16" max="16" width="1.33203125" style="1" customWidth="1"/>
    <col min="17" max="17" width="17.5" style="1" customWidth="1"/>
    <col min="18" max="18" width="1.6640625" style="1" customWidth="1"/>
    <col min="19" max="19" width="13.33203125" style="1" customWidth="1"/>
    <col min="20" max="20" width="1" style="1" customWidth="1"/>
    <col min="21" max="21" width="21.83203125" style="1" customWidth="1"/>
    <col min="22" max="22" width="7.5" style="1" customWidth="1"/>
    <col min="23" max="23" width="5" style="1" customWidth="1"/>
    <col min="24" max="16384" width="9.33203125" style="1"/>
  </cols>
  <sheetData>
    <row r="1" spans="1:22" ht="22.5" customHeight="1" x14ac:dyDescent="0.25"/>
    <row r="2" spans="1:22" s="29" customFormat="1" ht="26.1" customHeight="1" x14ac:dyDescent="0.35">
      <c r="A2" s="37" t="s">
        <v>36</v>
      </c>
      <c r="C2" s="37"/>
      <c r="D2" s="37"/>
      <c r="P2" s="36"/>
      <c r="V2" s="100"/>
    </row>
    <row r="3" spans="1:22" s="29" customFormat="1" ht="24" customHeight="1" x14ac:dyDescent="0.35">
      <c r="B3" s="32" t="s">
        <v>35</v>
      </c>
      <c r="C3" s="35"/>
      <c r="D3" s="35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4"/>
    </row>
    <row r="4" spans="1:22" s="29" customFormat="1" ht="24" customHeight="1" x14ac:dyDescent="0.35">
      <c r="B4" s="33" t="s">
        <v>34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"/>
    </row>
    <row r="5" spans="1:22" s="29" customFormat="1" ht="4.5" customHeight="1" x14ac:dyDescent="0.35">
      <c r="A5" s="30"/>
      <c r="B5" s="31"/>
      <c r="C5" s="30"/>
      <c r="D5" s="30"/>
      <c r="E5" s="30"/>
      <c r="F5" s="30"/>
      <c r="G5" s="30"/>
      <c r="H5" s="30"/>
      <c r="I5" s="30"/>
      <c r="J5" s="30"/>
      <c r="K5" s="7"/>
      <c r="L5" s="7"/>
      <c r="M5" s="7"/>
      <c r="N5" s="7"/>
      <c r="O5" s="7"/>
      <c r="P5" s="7"/>
      <c r="Q5" s="30"/>
      <c r="R5" s="30"/>
      <c r="S5" s="30"/>
      <c r="T5" s="30"/>
      <c r="U5" s="30"/>
      <c r="V5" s="30"/>
    </row>
    <row r="6" spans="1:22" s="26" customFormat="1" ht="23.1" customHeight="1" x14ac:dyDescent="0.3">
      <c r="A6" s="117"/>
      <c r="B6" s="118"/>
      <c r="C6" s="28"/>
      <c r="D6" s="27"/>
      <c r="E6" s="119" t="s">
        <v>33</v>
      </c>
      <c r="F6" s="120"/>
      <c r="G6" s="121" t="s">
        <v>32</v>
      </c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22" s="17" customFormat="1" ht="23.1" customHeight="1" x14ac:dyDescent="0.3">
      <c r="A7" s="123" t="s">
        <v>31</v>
      </c>
      <c r="B7" s="124"/>
      <c r="C7" s="125" t="s">
        <v>30</v>
      </c>
      <c r="D7" s="126"/>
      <c r="E7" s="127" t="s">
        <v>29</v>
      </c>
      <c r="F7" s="128"/>
      <c r="G7" s="115" t="s">
        <v>28</v>
      </c>
      <c r="H7" s="116"/>
      <c r="I7" s="121" t="s">
        <v>27</v>
      </c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</row>
    <row r="8" spans="1:22" s="17" customFormat="1" ht="38.25" customHeight="1" x14ac:dyDescent="0.3">
      <c r="A8" s="129" t="s">
        <v>26</v>
      </c>
      <c r="B8" s="130"/>
      <c r="C8" s="131" t="s">
        <v>25</v>
      </c>
      <c r="D8" s="132"/>
      <c r="E8" s="127" t="s">
        <v>24</v>
      </c>
      <c r="F8" s="128"/>
      <c r="G8" s="131" t="s">
        <v>23</v>
      </c>
      <c r="H8" s="132"/>
      <c r="I8" s="115" t="s">
        <v>22</v>
      </c>
      <c r="J8" s="116"/>
      <c r="K8" s="115" t="s">
        <v>21</v>
      </c>
      <c r="L8" s="116"/>
      <c r="M8" s="105" t="s">
        <v>20</v>
      </c>
      <c r="N8" s="106"/>
      <c r="O8" s="105" t="s">
        <v>19</v>
      </c>
      <c r="P8" s="106"/>
      <c r="Q8" s="105" t="s">
        <v>18</v>
      </c>
      <c r="R8" s="106"/>
      <c r="S8" s="107" t="s">
        <v>17</v>
      </c>
      <c r="T8" s="108"/>
      <c r="U8" s="109" t="s">
        <v>16</v>
      </c>
      <c r="V8" s="110"/>
    </row>
    <row r="9" spans="1:22" s="17" customFormat="1" ht="22.5" customHeight="1" x14ac:dyDescent="0.3">
      <c r="A9" s="111"/>
      <c r="B9" s="112"/>
      <c r="C9" s="25"/>
      <c r="D9" s="24"/>
      <c r="E9" s="23"/>
      <c r="F9" s="22"/>
      <c r="G9" s="21"/>
      <c r="H9" s="20"/>
      <c r="I9" s="113" t="s">
        <v>15</v>
      </c>
      <c r="J9" s="114"/>
      <c r="K9" s="113" t="s">
        <v>14</v>
      </c>
      <c r="L9" s="114"/>
      <c r="M9" s="101" t="s">
        <v>13</v>
      </c>
      <c r="N9" s="102"/>
      <c r="O9" s="101" t="s">
        <v>12</v>
      </c>
      <c r="P9" s="102"/>
      <c r="Q9" s="101" t="s">
        <v>11</v>
      </c>
      <c r="R9" s="102"/>
      <c r="S9" s="101" t="s">
        <v>10</v>
      </c>
      <c r="T9" s="102"/>
      <c r="U9" s="103" t="s">
        <v>9</v>
      </c>
      <c r="V9" s="104"/>
    </row>
    <row r="10" spans="1:22" s="16" customFormat="1" ht="5.0999999999999996" customHeight="1" x14ac:dyDescent="0.3">
      <c r="A10" s="12"/>
      <c r="B10" s="19"/>
      <c r="C10" s="17"/>
      <c r="D10" s="17"/>
      <c r="E10" s="17"/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5"/>
      <c r="Q10" s="17"/>
      <c r="R10" s="17"/>
      <c r="S10" s="17"/>
    </row>
    <row r="11" spans="1:22" s="5" customFormat="1" ht="24" customHeight="1" x14ac:dyDescent="0.3">
      <c r="A11" s="15" t="s">
        <v>8</v>
      </c>
      <c r="B11" s="14"/>
      <c r="C11" s="38">
        <v>127284.06</v>
      </c>
      <c r="D11" s="39"/>
      <c r="E11" s="38">
        <v>21053.05</v>
      </c>
      <c r="F11" s="39"/>
      <c r="G11" s="38">
        <v>106231.01</v>
      </c>
      <c r="H11" s="39"/>
      <c r="I11" s="38">
        <v>44950.94</v>
      </c>
      <c r="J11" s="39"/>
      <c r="K11" s="38">
        <v>5466.77</v>
      </c>
      <c r="L11" s="39"/>
      <c r="M11" s="38">
        <v>2071.23</v>
      </c>
      <c r="N11" s="39"/>
      <c r="O11" s="38">
        <v>18283.54</v>
      </c>
      <c r="P11" s="39"/>
      <c r="Q11" s="38">
        <v>8923.2199999999993</v>
      </c>
      <c r="R11" s="39"/>
      <c r="S11" s="38">
        <v>3278.26</v>
      </c>
      <c r="T11" s="39"/>
      <c r="U11" s="38">
        <v>23257.05</v>
      </c>
      <c r="V11" s="13"/>
    </row>
    <row r="12" spans="1:22" s="5" customFormat="1" ht="24" customHeight="1" x14ac:dyDescent="0.3">
      <c r="A12" s="12"/>
      <c r="B12" s="11" t="s">
        <v>7</v>
      </c>
      <c r="C12" s="40">
        <v>14268.63</v>
      </c>
      <c r="D12" s="40"/>
      <c r="E12" s="40">
        <v>4092.31</v>
      </c>
      <c r="F12" s="40"/>
      <c r="G12" s="40">
        <v>10176.32</v>
      </c>
      <c r="H12" s="40"/>
      <c r="I12" s="40">
        <v>3929.4</v>
      </c>
      <c r="J12" s="40"/>
      <c r="K12" s="40">
        <v>1217.1300000000001</v>
      </c>
      <c r="L12" s="40"/>
      <c r="M12" s="40">
        <v>488.08</v>
      </c>
      <c r="N12" s="40"/>
      <c r="O12" s="40">
        <v>1472.33</v>
      </c>
      <c r="P12" s="40"/>
      <c r="Q12" s="40">
        <v>558.89</v>
      </c>
      <c r="R12" s="40"/>
      <c r="S12" s="40">
        <v>668.81</v>
      </c>
      <c r="T12" s="40"/>
      <c r="U12" s="40">
        <v>1841.68</v>
      </c>
    </row>
    <row r="13" spans="1:22" s="5" customFormat="1" ht="24" customHeight="1" x14ac:dyDescent="0.3">
      <c r="A13" s="12"/>
      <c r="B13" s="11" t="s">
        <v>6</v>
      </c>
      <c r="C13" s="40">
        <v>47941.36</v>
      </c>
      <c r="D13" s="40"/>
      <c r="E13" s="40">
        <v>8248.81</v>
      </c>
      <c r="F13" s="40"/>
      <c r="G13" s="40">
        <v>39692.550000000003</v>
      </c>
      <c r="H13" s="40"/>
      <c r="I13" s="40">
        <v>16342.65</v>
      </c>
      <c r="J13" s="40"/>
      <c r="K13" s="40">
        <v>2281.14</v>
      </c>
      <c r="L13" s="40"/>
      <c r="M13" s="40">
        <v>862.14</v>
      </c>
      <c r="N13" s="40"/>
      <c r="O13" s="40">
        <v>7032.23</v>
      </c>
      <c r="P13" s="40"/>
      <c r="Q13" s="40">
        <v>3167.86</v>
      </c>
      <c r="R13" s="40"/>
      <c r="S13" s="40">
        <v>1326.11</v>
      </c>
      <c r="T13" s="40"/>
      <c r="U13" s="40">
        <v>8680.42</v>
      </c>
    </row>
    <row r="14" spans="1:22" s="5" customFormat="1" ht="24" customHeight="1" x14ac:dyDescent="0.3">
      <c r="A14" s="12"/>
      <c r="B14" s="11" t="s">
        <v>5</v>
      </c>
      <c r="C14" s="40">
        <v>23466.83</v>
      </c>
      <c r="D14" s="40"/>
      <c r="E14" s="40">
        <v>3304.98</v>
      </c>
      <c r="F14" s="40"/>
      <c r="G14" s="40">
        <v>20161.849999999999</v>
      </c>
      <c r="H14" s="40"/>
      <c r="I14" s="40">
        <v>7883.01</v>
      </c>
      <c r="J14" s="40"/>
      <c r="K14" s="40">
        <v>842.51</v>
      </c>
      <c r="L14" s="40"/>
      <c r="M14" s="40">
        <v>311.05</v>
      </c>
      <c r="N14" s="40"/>
      <c r="O14" s="40">
        <v>3710.46</v>
      </c>
      <c r="P14" s="40"/>
      <c r="Q14" s="40">
        <v>2013.8</v>
      </c>
      <c r="R14" s="40"/>
      <c r="S14" s="40">
        <v>513.53</v>
      </c>
      <c r="T14" s="40"/>
      <c r="U14" s="40">
        <v>4887.49</v>
      </c>
    </row>
    <row r="15" spans="1:22" s="5" customFormat="1" ht="24" customHeight="1" x14ac:dyDescent="0.3">
      <c r="A15" s="12"/>
      <c r="B15" s="11" t="s">
        <v>4</v>
      </c>
      <c r="C15" s="40">
        <v>25568.45</v>
      </c>
      <c r="D15" s="40"/>
      <c r="E15" s="40">
        <v>3368.4</v>
      </c>
      <c r="F15" s="40"/>
      <c r="G15" s="40">
        <v>22200.05</v>
      </c>
      <c r="H15" s="40"/>
      <c r="I15" s="40">
        <v>9250.93</v>
      </c>
      <c r="J15" s="40"/>
      <c r="K15" s="40">
        <v>794.1</v>
      </c>
      <c r="L15" s="40"/>
      <c r="M15" s="40">
        <v>290.20999999999998</v>
      </c>
      <c r="N15" s="40"/>
      <c r="O15" s="40">
        <v>4042.34</v>
      </c>
      <c r="P15" s="40"/>
      <c r="Q15" s="40">
        <v>2166.4299999999998</v>
      </c>
      <c r="R15" s="40"/>
      <c r="S15" s="40">
        <v>489.97</v>
      </c>
      <c r="T15" s="40"/>
      <c r="U15" s="40">
        <v>5166.07</v>
      </c>
    </row>
    <row r="16" spans="1:22" s="5" customFormat="1" ht="24" customHeight="1" x14ac:dyDescent="0.3">
      <c r="A16" s="12"/>
      <c r="B16" s="11" t="s">
        <v>3</v>
      </c>
      <c r="C16" s="40">
        <v>12874.3</v>
      </c>
      <c r="D16" s="40"/>
      <c r="E16" s="40">
        <v>1617.04</v>
      </c>
      <c r="F16" s="40"/>
      <c r="G16" s="40">
        <v>11257.26</v>
      </c>
      <c r="H16" s="40"/>
      <c r="I16" s="40">
        <v>6024.74</v>
      </c>
      <c r="J16" s="40"/>
      <c r="K16" s="40">
        <v>258.61</v>
      </c>
      <c r="L16" s="40"/>
      <c r="M16" s="40">
        <v>95.15</v>
      </c>
      <c r="N16" s="40"/>
      <c r="O16" s="40">
        <v>1672.53</v>
      </c>
      <c r="P16" s="40"/>
      <c r="Q16" s="40">
        <v>844.68</v>
      </c>
      <c r="R16" s="40"/>
      <c r="S16" s="40">
        <v>216.07</v>
      </c>
      <c r="T16" s="40"/>
      <c r="U16" s="40">
        <v>2145.48</v>
      </c>
    </row>
    <row r="17" spans="1:22" s="5" customFormat="1" ht="24" customHeight="1" x14ac:dyDescent="0.3">
      <c r="A17" s="12"/>
      <c r="B17" s="11" t="s">
        <v>2</v>
      </c>
      <c r="C17" s="40">
        <v>2171.77</v>
      </c>
      <c r="D17" s="40"/>
      <c r="E17" s="40">
        <v>302.44</v>
      </c>
      <c r="F17" s="40"/>
      <c r="G17" s="40">
        <v>1869.33</v>
      </c>
      <c r="H17" s="40"/>
      <c r="I17" s="40">
        <v>1078.26</v>
      </c>
      <c r="J17" s="40"/>
      <c r="K17" s="40">
        <v>53.32</v>
      </c>
      <c r="L17" s="40"/>
      <c r="M17" s="40">
        <v>16.04</v>
      </c>
      <c r="N17" s="40"/>
      <c r="O17" s="40">
        <v>245.61</v>
      </c>
      <c r="P17" s="40"/>
      <c r="Q17" s="40">
        <v>127.2</v>
      </c>
      <c r="R17" s="40"/>
      <c r="S17" s="40">
        <v>40.25</v>
      </c>
      <c r="T17" s="40"/>
      <c r="U17" s="40">
        <v>308.64999999999998</v>
      </c>
    </row>
    <row r="18" spans="1:22" s="5" customFormat="1" ht="24" customHeight="1" x14ac:dyDescent="0.3">
      <c r="A18" s="12"/>
      <c r="B18" s="11" t="s">
        <v>1</v>
      </c>
      <c r="C18" s="40">
        <v>887.49</v>
      </c>
      <c r="D18" s="40"/>
      <c r="E18" s="40">
        <v>109.96</v>
      </c>
      <c r="F18" s="40"/>
      <c r="G18" s="40">
        <v>777.53</v>
      </c>
      <c r="H18" s="40"/>
      <c r="I18" s="40">
        <v>407.94</v>
      </c>
      <c r="J18" s="40"/>
      <c r="K18" s="40">
        <v>19.96</v>
      </c>
      <c r="L18" s="40"/>
      <c r="M18" s="40">
        <v>8.56</v>
      </c>
      <c r="N18" s="40"/>
      <c r="O18" s="40">
        <v>98.38</v>
      </c>
      <c r="P18" s="40"/>
      <c r="Q18" s="40">
        <v>44.37</v>
      </c>
      <c r="R18" s="40"/>
      <c r="S18" s="40">
        <v>19.5</v>
      </c>
      <c r="T18" s="40"/>
      <c r="U18" s="40">
        <v>178.82</v>
      </c>
    </row>
    <row r="19" spans="1:22" s="5" customFormat="1" ht="24" customHeight="1" x14ac:dyDescent="0.3">
      <c r="A19" s="12"/>
      <c r="B19" s="11" t="s">
        <v>0</v>
      </c>
      <c r="C19" s="40">
        <v>105.25</v>
      </c>
      <c r="D19" s="40"/>
      <c r="E19" s="40">
        <v>9.11</v>
      </c>
      <c r="F19" s="40"/>
      <c r="G19" s="40">
        <v>96.14</v>
      </c>
      <c r="H19" s="40"/>
      <c r="I19" s="40">
        <v>34.01</v>
      </c>
      <c r="J19" s="40"/>
      <c r="K19" s="40" t="s">
        <v>37</v>
      </c>
      <c r="L19" s="40"/>
      <c r="M19" s="40" t="s">
        <v>37</v>
      </c>
      <c r="N19" s="40"/>
      <c r="O19" s="40">
        <v>9.67</v>
      </c>
      <c r="P19" s="40"/>
      <c r="Q19" s="40" t="s">
        <v>37</v>
      </c>
      <c r="R19" s="40"/>
      <c r="S19" s="40">
        <v>4.0199999999999996</v>
      </c>
      <c r="T19" s="40"/>
      <c r="U19" s="40">
        <v>48.44</v>
      </c>
      <c r="V19" s="10"/>
    </row>
    <row r="20" spans="1:22" s="5" customFormat="1" ht="9" customHeight="1" x14ac:dyDescent="0.3">
      <c r="A20" s="9"/>
      <c r="B20" s="8"/>
      <c r="C20" s="6"/>
      <c r="D20" s="6"/>
      <c r="E20" s="6"/>
      <c r="F20" s="6"/>
      <c r="G20" s="6"/>
      <c r="H20" s="6"/>
      <c r="I20" s="6"/>
      <c r="J20" s="6"/>
      <c r="K20" s="7"/>
      <c r="L20" s="7"/>
      <c r="M20" s="7"/>
      <c r="N20" s="7"/>
      <c r="O20" s="7"/>
      <c r="P20" s="7"/>
      <c r="Q20" s="6"/>
      <c r="R20" s="6"/>
      <c r="S20" s="6"/>
      <c r="T20" s="6"/>
      <c r="U20" s="6"/>
      <c r="V20" s="6"/>
    </row>
    <row r="21" spans="1:22" x14ac:dyDescent="0.25">
      <c r="B21" s="4"/>
      <c r="C21" s="4"/>
      <c r="D21" s="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2" ht="21" customHeight="1" x14ac:dyDescent="0.25"/>
    <row r="23" spans="1:22" ht="21" customHeight="1" x14ac:dyDescent="0.25"/>
    <row r="34" spans="22:22" x14ac:dyDescent="0.25">
      <c r="V34" s="2"/>
    </row>
  </sheetData>
  <mergeCells count="27">
    <mergeCell ref="I8:J8"/>
    <mergeCell ref="A6:B6"/>
    <mergeCell ref="E6:F6"/>
    <mergeCell ref="G6:V6"/>
    <mergeCell ref="A7:B7"/>
    <mergeCell ref="C7:D7"/>
    <mergeCell ref="E7:F7"/>
    <mergeCell ref="G7:H7"/>
    <mergeCell ref="I7:V7"/>
    <mergeCell ref="K8:L8"/>
    <mergeCell ref="A8:B8"/>
    <mergeCell ref="C8:D8"/>
    <mergeCell ref="E8:F8"/>
    <mergeCell ref="G8:H8"/>
    <mergeCell ref="A9:B9"/>
    <mergeCell ref="I9:J9"/>
    <mergeCell ref="K9:L9"/>
    <mergeCell ref="M9:N9"/>
    <mergeCell ref="O9:P9"/>
    <mergeCell ref="Q9:R9"/>
    <mergeCell ref="S9:T9"/>
    <mergeCell ref="U9:V9"/>
    <mergeCell ref="M8:N8"/>
    <mergeCell ref="O8:P8"/>
    <mergeCell ref="Q8:R8"/>
    <mergeCell ref="S8:T8"/>
    <mergeCell ref="U8:V8"/>
  </mergeCells>
  <pageMargins left="0.59055118110236227" right="0.11811023622047245" top="0.78740157480314965" bottom="0.11811023622047245" header="0.19685039370078741" footer="0.19685039370078741"/>
  <pageSetup paperSize="9" scale="83" orientation="landscape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opLeftCell="A5" workbookViewId="0">
      <selection activeCell="K11" sqref="K11"/>
    </sheetView>
  </sheetViews>
  <sheetFormatPr defaultRowHeight="21" x14ac:dyDescent="0.45"/>
  <cols>
    <col min="2" max="2" width="33.1640625" customWidth="1"/>
    <col min="3" max="3" width="10.1640625" bestFit="1" customWidth="1"/>
  </cols>
  <sheetData>
    <row r="1" spans="2:10" x14ac:dyDescent="0.45">
      <c r="J1" s="41"/>
    </row>
    <row r="2" spans="2:10" x14ac:dyDescent="0.45">
      <c r="B2" t="s">
        <v>38</v>
      </c>
      <c r="C2" s="42">
        <f>SUM(C4:C5)</f>
        <v>127284.06</v>
      </c>
      <c r="D2" s="44">
        <f>SUM(D4:D5)</f>
        <v>100</v>
      </c>
      <c r="E2">
        <f>SUM(E4:E10)</f>
        <v>183.50000000000003</v>
      </c>
      <c r="F2">
        <f>SUM(C4:C5)</f>
        <v>127284.06</v>
      </c>
    </row>
    <row r="3" spans="2:10" x14ac:dyDescent="0.45">
      <c r="B3" t="s">
        <v>39</v>
      </c>
    </row>
    <row r="4" spans="2:10" x14ac:dyDescent="0.45">
      <c r="B4" t="s">
        <v>40</v>
      </c>
      <c r="C4" s="41">
        <f>'ตาราง 15.1-116'!E11</f>
        <v>21053.05</v>
      </c>
      <c r="D4" s="43">
        <f>C4*100/$C$2</f>
        <v>16.5402093553584</v>
      </c>
      <c r="E4" s="94">
        <v>16.5</v>
      </c>
    </row>
    <row r="5" spans="2:10" x14ac:dyDescent="0.45">
      <c r="B5" t="s">
        <v>41</v>
      </c>
      <c r="C5" s="42">
        <f>SUM(C6:C10)</f>
        <v>106231.01</v>
      </c>
      <c r="D5" s="94">
        <f t="shared" ref="D5:D10" si="0">C5*100/$C$2</f>
        <v>83.4597906446416</v>
      </c>
      <c r="E5" s="94">
        <v>83.5</v>
      </c>
      <c r="F5" s="43">
        <f>SUM(E6:E10)</f>
        <v>83.5</v>
      </c>
      <c r="H5" s="94">
        <f>SUM(E6:E10)</f>
        <v>83.5</v>
      </c>
      <c r="J5" s="41"/>
    </row>
    <row r="6" spans="2:10" x14ac:dyDescent="0.45">
      <c r="B6" t="s">
        <v>42</v>
      </c>
      <c r="C6" s="41">
        <f>'ตาราง 15.1-116'!I11</f>
        <v>44950.94</v>
      </c>
      <c r="D6" s="94">
        <f t="shared" si="0"/>
        <v>35.3154511256162</v>
      </c>
      <c r="E6" s="94">
        <v>35.299999999999997</v>
      </c>
    </row>
    <row r="7" spans="2:10" x14ac:dyDescent="0.45">
      <c r="B7" s="95" t="s">
        <v>43</v>
      </c>
      <c r="C7" s="96">
        <f>'ตาราง 15.1-116'!K11</f>
        <v>5466.77</v>
      </c>
      <c r="D7" s="97">
        <f t="shared" si="0"/>
        <v>4.2949368522657121</v>
      </c>
      <c r="E7" s="97">
        <v>4.3</v>
      </c>
      <c r="F7" s="95" t="s">
        <v>109</v>
      </c>
      <c r="G7" s="97">
        <f>D6+D9</f>
        <v>75.01545112561621</v>
      </c>
    </row>
    <row r="8" spans="2:10" x14ac:dyDescent="0.45">
      <c r="B8" s="95" t="s">
        <v>44</v>
      </c>
      <c r="C8" s="96">
        <f>'ตาราง 15.1-116'!M11</f>
        <v>2071.23</v>
      </c>
      <c r="D8" s="97">
        <f t="shared" si="0"/>
        <v>1.6272501050013648</v>
      </c>
      <c r="E8" s="94">
        <v>1.6</v>
      </c>
    </row>
    <row r="9" spans="2:10" x14ac:dyDescent="0.45">
      <c r="B9" s="95" t="s">
        <v>45</v>
      </c>
      <c r="C9" s="96">
        <f>'ตาราง 15.1-116'!O11+'ตาราง 15.1-116'!Q11+'ตาราง 15.1-116'!U11</f>
        <v>50463.81</v>
      </c>
      <c r="D9" s="97">
        <v>39.700000000000003</v>
      </c>
      <c r="E9" s="94">
        <v>39.700000000000003</v>
      </c>
    </row>
    <row r="10" spans="2:10" x14ac:dyDescent="0.45">
      <c r="B10" s="95" t="s">
        <v>46</v>
      </c>
      <c r="C10" s="96">
        <f>'ตาราง 15.1-116'!S11</f>
        <v>3278.26</v>
      </c>
      <c r="D10" s="97">
        <f t="shared" si="0"/>
        <v>2.5755463802773106</v>
      </c>
      <c r="E10" s="94">
        <v>2.6</v>
      </c>
    </row>
    <row r="11" spans="2:10" x14ac:dyDescent="0.45">
      <c r="B11" t="s">
        <v>47</v>
      </c>
      <c r="C11" s="42">
        <f>SUM(C12:C13)</f>
        <v>127284.06</v>
      </c>
      <c r="D11">
        <v>100</v>
      </c>
      <c r="E11" s="94">
        <v>100</v>
      </c>
      <c r="F11" s="41"/>
    </row>
    <row r="12" spans="2:10" x14ac:dyDescent="0.45">
      <c r="B12" t="s">
        <v>48</v>
      </c>
      <c r="C12" s="41">
        <f>'ตาราง 15.4'!E11</f>
        <v>44303.34</v>
      </c>
      <c r="D12" s="43">
        <f>(C12*100)/$C$11</f>
        <v>34.806667857703474</v>
      </c>
      <c r="E12" s="94">
        <v>34.799999999999997</v>
      </c>
    </row>
    <row r="13" spans="2:10" x14ac:dyDescent="0.45">
      <c r="B13" s="95" t="s">
        <v>49</v>
      </c>
      <c r="C13" s="96">
        <f>'ตาราง 15.4'!G11</f>
        <v>82980.72</v>
      </c>
      <c r="D13" s="98">
        <f t="shared" ref="D13:D17" si="1">(C13*100)/$C$11</f>
        <v>65.193332142296526</v>
      </c>
      <c r="E13" s="94">
        <v>65.2</v>
      </c>
      <c r="F13" s="43">
        <f>SUM(E14:E17)</f>
        <v>74.900000000000006</v>
      </c>
    </row>
    <row r="14" spans="2:10" x14ac:dyDescent="0.45">
      <c r="B14" s="95" t="s">
        <v>50</v>
      </c>
      <c r="C14" s="96">
        <f>'ตาราง 15.4'!I11</f>
        <v>80675.89</v>
      </c>
      <c r="D14" s="98">
        <f t="shared" si="1"/>
        <v>63.382555521877606</v>
      </c>
      <c r="E14" s="94">
        <v>63.4</v>
      </c>
    </row>
    <row r="15" spans="2:10" x14ac:dyDescent="0.45">
      <c r="B15" t="s">
        <v>51</v>
      </c>
      <c r="C15" s="41">
        <f>'ตาราง 15.4'!K11</f>
        <v>8921.0300000000007</v>
      </c>
      <c r="D15" s="43">
        <f t="shared" si="1"/>
        <v>7.0087566345699539</v>
      </c>
      <c r="E15" s="94">
        <v>7</v>
      </c>
    </row>
    <row r="16" spans="2:10" x14ac:dyDescent="0.45">
      <c r="B16" t="s">
        <v>52</v>
      </c>
      <c r="C16" s="41">
        <f>'ตาราง 15.4'!M11</f>
        <v>1976.62</v>
      </c>
      <c r="D16" s="43">
        <f t="shared" si="1"/>
        <v>1.5529202949685923</v>
      </c>
      <c r="E16" s="94">
        <v>1.6</v>
      </c>
    </row>
    <row r="17" spans="2:6" x14ac:dyDescent="0.45">
      <c r="B17" t="s">
        <v>53</v>
      </c>
      <c r="C17" s="41">
        <f>'ตาราง 15.4'!O11</f>
        <v>3714.57</v>
      </c>
      <c r="D17" s="43">
        <f t="shared" si="1"/>
        <v>2.9183308577680505</v>
      </c>
      <c r="E17" s="94">
        <v>2.9</v>
      </c>
    </row>
    <row r="18" spans="2:6" x14ac:dyDescent="0.45">
      <c r="B18" t="s">
        <v>54</v>
      </c>
      <c r="C18" s="41">
        <f>'ตาราง 15.2'!C14</f>
        <v>1003167.66</v>
      </c>
      <c r="D18" s="70" t="s">
        <v>55</v>
      </c>
      <c r="F18" s="133"/>
    </row>
    <row r="19" spans="2:6" x14ac:dyDescent="0.45">
      <c r="B19" t="s">
        <v>56</v>
      </c>
      <c r="C19" s="41">
        <f>'ตาราง 15.2'!E14/1000</f>
        <v>67202.750639999998</v>
      </c>
      <c r="D19" s="70" t="s">
        <v>55</v>
      </c>
      <c r="F19" s="133"/>
    </row>
    <row r="20" spans="2:6" x14ac:dyDescent="0.45">
      <c r="B20" s="95" t="s">
        <v>57</v>
      </c>
      <c r="C20" s="99">
        <f>(C19*1000)/C18</f>
        <v>66.990547362740941</v>
      </c>
      <c r="E20" t="s">
        <v>55</v>
      </c>
    </row>
  </sheetData>
  <mergeCells count="1">
    <mergeCell ref="F18:F1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U14" sqref="U14"/>
    </sheetView>
  </sheetViews>
  <sheetFormatPr defaultRowHeight="18.75" x14ac:dyDescent="0.45"/>
  <cols>
    <col min="1" max="1" width="5.6640625" style="45" customWidth="1"/>
    <col min="2" max="2" width="26" style="45" customWidth="1"/>
    <col min="3" max="3" width="13.33203125" style="45" customWidth="1"/>
    <col min="4" max="4" width="1.5" style="45" customWidth="1"/>
    <col min="5" max="5" width="13.5" style="45" customWidth="1"/>
    <col min="6" max="6" width="2.1640625" style="45" customWidth="1"/>
    <col min="7" max="7" width="12.6640625" style="45" customWidth="1"/>
    <col min="8" max="8" width="2.1640625" style="45" customWidth="1"/>
    <col min="9" max="9" width="13" style="45" customWidth="1"/>
    <col min="10" max="10" width="2" style="45" customWidth="1"/>
    <col min="11" max="11" width="14.33203125" style="45" customWidth="1"/>
    <col min="12" max="12" width="2.33203125" style="45" customWidth="1"/>
    <col min="13" max="13" width="14.83203125" style="45" customWidth="1"/>
    <col min="14" max="14" width="1.83203125" style="45" customWidth="1"/>
    <col min="15" max="15" width="15.83203125" style="45" customWidth="1"/>
    <col min="16" max="16" width="2" style="45" customWidth="1"/>
    <col min="17" max="17" width="24.33203125" style="45" customWidth="1"/>
    <col min="18" max="18" width="2" style="45" customWidth="1"/>
    <col min="19" max="19" width="4.1640625" style="45" customWidth="1"/>
    <col min="20" max="16384" width="9.33203125" style="45"/>
  </cols>
  <sheetData>
    <row r="1" spans="1:19" x14ac:dyDescent="0.45">
      <c r="S1" s="46"/>
    </row>
    <row r="2" spans="1:19" ht="19.5" x14ac:dyDescent="0.45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Q2" s="49" t="s">
        <v>58</v>
      </c>
      <c r="S2" s="48"/>
    </row>
    <row r="3" spans="1:19" ht="19.5" x14ac:dyDescent="0.45">
      <c r="B3" s="50"/>
      <c r="Q3" s="48" t="s">
        <v>59</v>
      </c>
    </row>
    <row r="4" spans="1:19" ht="19.5" x14ac:dyDescent="0.45">
      <c r="A4" s="47"/>
      <c r="B4" s="50" t="s">
        <v>60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51"/>
      <c r="Q4" s="49" t="s">
        <v>61</v>
      </c>
    </row>
    <row r="5" spans="1:19" ht="19.5" x14ac:dyDescent="0.45">
      <c r="A5" s="47"/>
      <c r="B5" s="47" t="s">
        <v>62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51"/>
      <c r="Q5" s="49" t="s">
        <v>63</v>
      </c>
    </row>
    <row r="6" spans="1:19" ht="6.75" customHeight="1" x14ac:dyDescent="0.45">
      <c r="A6" s="52"/>
      <c r="O6" s="53"/>
      <c r="P6" s="54"/>
      <c r="Q6" s="53"/>
      <c r="R6" s="53"/>
    </row>
    <row r="7" spans="1:19" s="57" customFormat="1" ht="21" customHeight="1" x14ac:dyDescent="0.45">
      <c r="A7" s="55"/>
      <c r="B7" s="56"/>
      <c r="C7" s="150" t="s">
        <v>64</v>
      </c>
      <c r="D7" s="151"/>
      <c r="E7" s="151"/>
      <c r="F7" s="152"/>
      <c r="G7" s="150" t="s">
        <v>65</v>
      </c>
      <c r="H7" s="159"/>
      <c r="I7" s="159"/>
      <c r="J7" s="160"/>
      <c r="K7" s="150" t="s">
        <v>66</v>
      </c>
      <c r="L7" s="159"/>
      <c r="M7" s="159"/>
      <c r="N7" s="160"/>
      <c r="O7" s="167" t="s">
        <v>67</v>
      </c>
      <c r="P7" s="168"/>
      <c r="Q7" s="168"/>
      <c r="R7" s="168"/>
    </row>
    <row r="8" spans="1:19" s="57" customFormat="1" ht="21" customHeight="1" x14ac:dyDescent="0.45">
      <c r="A8" s="143"/>
      <c r="B8" s="144"/>
      <c r="C8" s="153"/>
      <c r="D8" s="154"/>
      <c r="E8" s="154"/>
      <c r="F8" s="155"/>
      <c r="G8" s="161"/>
      <c r="H8" s="162"/>
      <c r="I8" s="162"/>
      <c r="J8" s="163"/>
      <c r="K8" s="161"/>
      <c r="L8" s="162"/>
      <c r="M8" s="162"/>
      <c r="N8" s="163"/>
      <c r="O8" s="161"/>
      <c r="P8" s="162"/>
      <c r="Q8" s="162"/>
      <c r="R8" s="162"/>
    </row>
    <row r="9" spans="1:19" s="57" customFormat="1" ht="21" customHeight="1" x14ac:dyDescent="0.45">
      <c r="A9" s="147" t="s">
        <v>31</v>
      </c>
      <c r="B9" s="146"/>
      <c r="C9" s="156"/>
      <c r="D9" s="157"/>
      <c r="E9" s="157"/>
      <c r="F9" s="158"/>
      <c r="G9" s="164"/>
      <c r="H9" s="165"/>
      <c r="I9" s="165"/>
      <c r="J9" s="166"/>
      <c r="K9" s="164"/>
      <c r="L9" s="165"/>
      <c r="M9" s="165"/>
      <c r="N9" s="166"/>
      <c r="O9" s="169"/>
      <c r="P9" s="170"/>
      <c r="Q9" s="170"/>
      <c r="R9" s="170"/>
    </row>
    <row r="10" spans="1:19" s="57" customFormat="1" ht="21" customHeight="1" x14ac:dyDescent="0.3">
      <c r="A10" s="143" t="s">
        <v>26</v>
      </c>
      <c r="B10" s="144"/>
      <c r="C10" s="148" t="s">
        <v>68</v>
      </c>
      <c r="D10" s="149"/>
      <c r="E10" s="136" t="s">
        <v>69</v>
      </c>
      <c r="F10" s="135"/>
      <c r="G10" s="148" t="s">
        <v>68</v>
      </c>
      <c r="H10" s="149"/>
      <c r="I10" s="136" t="s">
        <v>69</v>
      </c>
      <c r="J10" s="135"/>
      <c r="K10" s="148" t="s">
        <v>68</v>
      </c>
      <c r="L10" s="149"/>
      <c r="M10" s="136" t="s">
        <v>69</v>
      </c>
      <c r="N10" s="135"/>
      <c r="O10" s="134" t="s">
        <v>68</v>
      </c>
      <c r="P10" s="135"/>
      <c r="Q10" s="136" t="s">
        <v>69</v>
      </c>
      <c r="R10" s="136"/>
    </row>
    <row r="11" spans="1:19" s="57" customFormat="1" ht="21" customHeight="1" x14ac:dyDescent="0.3">
      <c r="A11" s="143"/>
      <c r="B11" s="144"/>
      <c r="C11" s="145" t="s">
        <v>70</v>
      </c>
      <c r="D11" s="146"/>
      <c r="E11" s="147" t="s">
        <v>71</v>
      </c>
      <c r="F11" s="146"/>
      <c r="G11" s="145" t="s">
        <v>70</v>
      </c>
      <c r="H11" s="146"/>
      <c r="I11" s="147" t="s">
        <v>71</v>
      </c>
      <c r="J11" s="146"/>
      <c r="K11" s="145" t="s">
        <v>70</v>
      </c>
      <c r="L11" s="146"/>
      <c r="M11" s="147" t="s">
        <v>71</v>
      </c>
      <c r="N11" s="146"/>
      <c r="O11" s="134" t="s">
        <v>70</v>
      </c>
      <c r="P11" s="135"/>
      <c r="Q11" s="136" t="s">
        <v>71</v>
      </c>
      <c r="R11" s="136"/>
    </row>
    <row r="12" spans="1:19" s="57" customFormat="1" ht="21" customHeight="1" x14ac:dyDescent="0.3">
      <c r="A12" s="58"/>
      <c r="B12" s="59"/>
      <c r="C12" s="137" t="s">
        <v>72</v>
      </c>
      <c r="D12" s="138"/>
      <c r="E12" s="139" t="s">
        <v>73</v>
      </c>
      <c r="F12" s="138"/>
      <c r="G12" s="137" t="s">
        <v>72</v>
      </c>
      <c r="H12" s="138"/>
      <c r="I12" s="139" t="s">
        <v>73</v>
      </c>
      <c r="J12" s="138"/>
      <c r="K12" s="137" t="s">
        <v>72</v>
      </c>
      <c r="L12" s="138"/>
      <c r="M12" s="139" t="s">
        <v>73</v>
      </c>
      <c r="N12" s="138"/>
      <c r="O12" s="140" t="s">
        <v>72</v>
      </c>
      <c r="P12" s="141"/>
      <c r="Q12" s="142" t="s">
        <v>73</v>
      </c>
      <c r="R12" s="142"/>
    </row>
    <row r="13" spans="1:19" s="57" customFormat="1" ht="5.25" customHeight="1" x14ac:dyDescent="0.45">
      <c r="A13" s="60"/>
      <c r="B13" s="61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19" s="57" customFormat="1" ht="24" customHeight="1" x14ac:dyDescent="0.3">
      <c r="A14" s="62" t="s">
        <v>8</v>
      </c>
      <c r="B14" s="63"/>
      <c r="C14" s="64">
        <v>1003167.66</v>
      </c>
      <c r="D14" s="65"/>
      <c r="E14" s="64">
        <v>67202750.640000001</v>
      </c>
      <c r="F14" s="65"/>
      <c r="G14" s="64">
        <v>359497.95</v>
      </c>
      <c r="H14" s="65"/>
      <c r="I14" s="64">
        <v>21094820.260000002</v>
      </c>
      <c r="J14" s="65"/>
      <c r="K14" s="64">
        <v>8150.78</v>
      </c>
      <c r="L14" s="65"/>
      <c r="M14" s="64">
        <v>298288.25</v>
      </c>
      <c r="N14" s="65"/>
      <c r="O14" s="64">
        <v>334854.99</v>
      </c>
      <c r="P14" s="65"/>
      <c r="Q14" s="64">
        <v>20931976.949999999</v>
      </c>
      <c r="R14" s="65"/>
    </row>
    <row r="15" spans="1:19" s="57" customFormat="1" ht="24" customHeight="1" x14ac:dyDescent="0.3">
      <c r="A15" s="66"/>
      <c r="B15" s="67" t="s">
        <v>7</v>
      </c>
      <c r="C15" s="68">
        <v>6635.07</v>
      </c>
      <c r="D15" s="68"/>
      <c r="E15" s="68">
        <v>915319.52</v>
      </c>
      <c r="F15" s="68"/>
      <c r="G15" s="68">
        <v>1254.25</v>
      </c>
      <c r="H15" s="68"/>
      <c r="I15" s="68">
        <v>138335.82</v>
      </c>
      <c r="J15" s="68"/>
      <c r="K15" s="68" t="s">
        <v>37</v>
      </c>
      <c r="L15" s="68"/>
      <c r="M15" s="68" t="s">
        <v>37</v>
      </c>
      <c r="N15" s="68"/>
      <c r="O15" s="68">
        <v>4261.16</v>
      </c>
      <c r="P15" s="68"/>
      <c r="Q15" s="68">
        <v>488292.73</v>
      </c>
      <c r="R15" s="68"/>
    </row>
    <row r="16" spans="1:19" s="57" customFormat="1" ht="24" customHeight="1" x14ac:dyDescent="0.3">
      <c r="A16" s="66"/>
      <c r="B16" s="67" t="s">
        <v>74</v>
      </c>
      <c r="C16" s="68">
        <v>128177.75</v>
      </c>
      <c r="D16" s="68"/>
      <c r="E16" s="68">
        <v>11300489.43</v>
      </c>
      <c r="F16" s="68"/>
      <c r="G16" s="68">
        <v>57578.01</v>
      </c>
      <c r="H16" s="68"/>
      <c r="I16" s="68">
        <v>3380496.21</v>
      </c>
      <c r="J16" s="68"/>
      <c r="K16" s="68">
        <v>159.02000000000001</v>
      </c>
      <c r="L16" s="68"/>
      <c r="M16" s="68">
        <v>8125.53</v>
      </c>
      <c r="N16" s="68"/>
      <c r="O16" s="68">
        <v>45885.88</v>
      </c>
      <c r="P16" s="68"/>
      <c r="Q16" s="68">
        <v>4224542.17</v>
      </c>
      <c r="R16" s="68"/>
    </row>
    <row r="17" spans="1:18" s="57" customFormat="1" ht="24" customHeight="1" x14ac:dyDescent="0.3">
      <c r="A17" s="66"/>
      <c r="B17" s="67" t="s">
        <v>75</v>
      </c>
      <c r="C17" s="68">
        <v>141960.44</v>
      </c>
      <c r="D17" s="68"/>
      <c r="E17" s="68">
        <v>10273548.6</v>
      </c>
      <c r="F17" s="68"/>
      <c r="G17" s="68">
        <v>68642.81</v>
      </c>
      <c r="H17" s="68"/>
      <c r="I17" s="68">
        <v>3979825.05</v>
      </c>
      <c r="J17" s="68"/>
      <c r="K17" s="68">
        <v>360.36</v>
      </c>
      <c r="L17" s="68"/>
      <c r="M17" s="68">
        <v>16636.78</v>
      </c>
      <c r="N17" s="68"/>
      <c r="O17" s="68">
        <v>45779.08</v>
      </c>
      <c r="P17" s="68"/>
      <c r="Q17" s="68">
        <v>3429537.91</v>
      </c>
      <c r="R17" s="68"/>
    </row>
    <row r="18" spans="1:18" s="57" customFormat="1" ht="24" customHeight="1" x14ac:dyDescent="0.3">
      <c r="A18" s="66"/>
      <c r="B18" s="67" t="s">
        <v>76</v>
      </c>
      <c r="C18" s="68">
        <v>280792.7</v>
      </c>
      <c r="D18" s="68"/>
      <c r="E18" s="68">
        <v>19298690.23</v>
      </c>
      <c r="F18" s="68"/>
      <c r="G18" s="68">
        <v>122369.26</v>
      </c>
      <c r="H18" s="68"/>
      <c r="I18" s="68">
        <v>7433867.7599999998</v>
      </c>
      <c r="J18" s="68"/>
      <c r="K18" s="68">
        <v>1697.46</v>
      </c>
      <c r="L18" s="68"/>
      <c r="M18" s="68">
        <v>61652.38</v>
      </c>
      <c r="N18" s="68"/>
      <c r="O18" s="68">
        <v>86230.71</v>
      </c>
      <c r="P18" s="68"/>
      <c r="Q18" s="68">
        <v>5719174.3700000001</v>
      </c>
      <c r="R18" s="68"/>
    </row>
    <row r="19" spans="1:18" s="57" customFormat="1" ht="24" customHeight="1" x14ac:dyDescent="0.3">
      <c r="A19" s="66"/>
      <c r="B19" s="67" t="s">
        <v>77</v>
      </c>
      <c r="C19" s="68">
        <v>274511.62</v>
      </c>
      <c r="D19" s="68"/>
      <c r="E19" s="68">
        <v>16758262.6</v>
      </c>
      <c r="F19" s="68"/>
      <c r="G19" s="68">
        <v>82511.429999999993</v>
      </c>
      <c r="H19" s="68"/>
      <c r="I19" s="68">
        <v>4686524.28</v>
      </c>
      <c r="J19" s="68"/>
      <c r="K19" s="68">
        <v>2582.94</v>
      </c>
      <c r="L19" s="68"/>
      <c r="M19" s="68">
        <v>91576.97</v>
      </c>
      <c r="N19" s="68"/>
      <c r="O19" s="68">
        <v>70312.399999999994</v>
      </c>
      <c r="P19" s="68"/>
      <c r="Q19" s="68">
        <v>3792251.89</v>
      </c>
      <c r="R19" s="68"/>
    </row>
    <row r="20" spans="1:18" s="57" customFormat="1" ht="24" customHeight="1" x14ac:dyDescent="0.3">
      <c r="A20" s="66"/>
      <c r="B20" s="67" t="s">
        <v>78</v>
      </c>
      <c r="C20" s="68">
        <v>78472.009999999995</v>
      </c>
      <c r="D20" s="68"/>
      <c r="E20" s="68">
        <v>4889199.4400000004</v>
      </c>
      <c r="F20" s="68"/>
      <c r="G20" s="68">
        <v>19305.79</v>
      </c>
      <c r="H20" s="68"/>
      <c r="I20" s="68">
        <v>1127423.95</v>
      </c>
      <c r="J20" s="68"/>
      <c r="K20" s="68">
        <v>1240.93</v>
      </c>
      <c r="L20" s="68"/>
      <c r="M20" s="68">
        <v>41416.949999999997</v>
      </c>
      <c r="N20" s="68"/>
      <c r="O20" s="68">
        <v>21941.08</v>
      </c>
      <c r="P20" s="68"/>
      <c r="Q20" s="68">
        <v>1205122.19</v>
      </c>
      <c r="R20" s="68"/>
    </row>
    <row r="21" spans="1:18" s="57" customFormat="1" ht="24" customHeight="1" x14ac:dyDescent="0.3">
      <c r="A21" s="66"/>
      <c r="B21" s="67" t="s">
        <v>79</v>
      </c>
      <c r="C21" s="68">
        <v>50508</v>
      </c>
      <c r="D21" s="68"/>
      <c r="E21" s="68">
        <v>2928461.45</v>
      </c>
      <c r="F21" s="68"/>
      <c r="G21" s="68">
        <v>6230.04</v>
      </c>
      <c r="H21" s="68"/>
      <c r="I21" s="68">
        <v>277089.90000000002</v>
      </c>
      <c r="J21" s="68"/>
      <c r="K21" s="68">
        <v>1291.1400000000001</v>
      </c>
      <c r="L21" s="68"/>
      <c r="M21" s="68">
        <v>39291.589999999997</v>
      </c>
      <c r="N21" s="68"/>
      <c r="O21" s="68">
        <v>23070.25</v>
      </c>
      <c r="P21" s="68"/>
      <c r="Q21" s="68">
        <v>1388383.82</v>
      </c>
      <c r="R21" s="68"/>
    </row>
    <row r="22" spans="1:18" s="57" customFormat="1" ht="24" customHeight="1" x14ac:dyDescent="0.3">
      <c r="A22" s="66"/>
      <c r="B22" s="67" t="s">
        <v>80</v>
      </c>
      <c r="C22" s="68">
        <v>42110.05</v>
      </c>
      <c r="D22" s="68"/>
      <c r="E22" s="68">
        <v>838779.36</v>
      </c>
      <c r="F22" s="68"/>
      <c r="G22" s="68">
        <v>1606.35</v>
      </c>
      <c r="H22" s="68"/>
      <c r="I22" s="68">
        <v>71257.279999999999</v>
      </c>
      <c r="J22" s="68"/>
      <c r="K22" s="68">
        <v>818.92</v>
      </c>
      <c r="L22" s="68"/>
      <c r="M22" s="68">
        <v>39588.06</v>
      </c>
      <c r="N22" s="68"/>
      <c r="O22" s="68">
        <v>37374.43</v>
      </c>
      <c r="P22" s="68"/>
      <c r="Q22" s="68">
        <v>684671.86</v>
      </c>
      <c r="R22" s="68"/>
    </row>
    <row r="23" spans="1:18" s="57" customFormat="1" ht="17.25" x14ac:dyDescent="0.45">
      <c r="A23" s="58"/>
      <c r="B23" s="59"/>
      <c r="C23" s="69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</sheetData>
  <mergeCells count="32">
    <mergeCell ref="C7:F9"/>
    <mergeCell ref="G7:J9"/>
    <mergeCell ref="K7:N9"/>
    <mergeCell ref="O7:R9"/>
    <mergeCell ref="A8:B8"/>
    <mergeCell ref="A9:B9"/>
    <mergeCell ref="M10:N10"/>
    <mergeCell ref="O10:P10"/>
    <mergeCell ref="Q10:R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</mergeCells>
  <pageMargins left="0.59055118110236227" right="0.15748031496062992" top="0.59055118110236227" bottom="0.31496062992125984" header="0.19685039370078741" footer="0.19685039370078741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Q8" sqref="Q8"/>
    </sheetView>
  </sheetViews>
  <sheetFormatPr defaultRowHeight="18.75" x14ac:dyDescent="0.3"/>
  <cols>
    <col min="1" max="1" width="4" style="71" customWidth="1"/>
    <col min="2" max="2" width="30.1640625" style="71" customWidth="1"/>
    <col min="3" max="3" width="13.6640625" style="71" customWidth="1"/>
    <col min="4" max="4" width="3" style="71" customWidth="1"/>
    <col min="5" max="5" width="13.5" style="71" customWidth="1"/>
    <col min="6" max="6" width="7.6640625" style="71" customWidth="1"/>
    <col min="7" max="7" width="14.83203125" style="71" customWidth="1"/>
    <col min="8" max="8" width="3.83203125" style="71" customWidth="1"/>
    <col min="9" max="9" width="14" style="71" customWidth="1"/>
    <col min="10" max="10" width="3.6640625" style="71" customWidth="1"/>
    <col min="11" max="11" width="14" style="71" customWidth="1"/>
    <col min="12" max="12" width="3.6640625" style="71" customWidth="1"/>
    <col min="13" max="13" width="14.83203125" style="71" customWidth="1"/>
    <col min="14" max="14" width="3.83203125" style="71" customWidth="1"/>
    <col min="15" max="15" width="13" style="71" customWidth="1"/>
    <col min="16" max="16" width="5.33203125" style="71" customWidth="1"/>
    <col min="17" max="17" width="3.33203125" style="71" customWidth="1"/>
    <col min="18" max="16384" width="9.33203125" style="71"/>
  </cols>
  <sheetData>
    <row r="1" spans="1:19" ht="22.5" customHeight="1" x14ac:dyDescent="0.3"/>
    <row r="2" spans="1:19" ht="23.25" customHeight="1" x14ac:dyDescent="0.35">
      <c r="B2" s="72" t="s">
        <v>81</v>
      </c>
      <c r="C2" s="72"/>
      <c r="D2" s="72"/>
      <c r="E2" s="72"/>
      <c r="F2" s="72"/>
      <c r="G2" s="72"/>
      <c r="H2" s="72"/>
      <c r="I2" s="72"/>
      <c r="J2" s="72"/>
      <c r="K2" s="72"/>
      <c r="L2" s="73"/>
      <c r="M2" s="74"/>
    </row>
    <row r="3" spans="1:19" ht="23.25" customHeight="1" x14ac:dyDescent="0.35">
      <c r="B3" s="75" t="s">
        <v>82</v>
      </c>
      <c r="C3" s="72"/>
      <c r="D3" s="72"/>
      <c r="E3" s="72"/>
      <c r="F3" s="72"/>
      <c r="G3" s="72"/>
      <c r="H3" s="72"/>
      <c r="I3" s="72"/>
      <c r="J3" s="72"/>
      <c r="K3" s="72"/>
      <c r="L3" s="73"/>
      <c r="M3" s="76"/>
    </row>
    <row r="4" spans="1:19" ht="5.0999999999999996" customHeight="1" x14ac:dyDescent="0.3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9" ht="23.1" customHeight="1" x14ac:dyDescent="0.3">
      <c r="A5" s="185"/>
      <c r="B5" s="186"/>
      <c r="C5" s="187" t="s">
        <v>83</v>
      </c>
      <c r="D5" s="188"/>
      <c r="E5" s="191" t="s">
        <v>84</v>
      </c>
      <c r="F5" s="186"/>
      <c r="G5" s="192" t="s">
        <v>85</v>
      </c>
      <c r="H5" s="193"/>
      <c r="I5" s="194" t="s">
        <v>86</v>
      </c>
      <c r="J5" s="194"/>
      <c r="K5" s="194"/>
      <c r="L5" s="194"/>
      <c r="M5" s="194"/>
      <c r="N5" s="194"/>
      <c r="O5" s="194"/>
      <c r="P5" s="194"/>
    </row>
    <row r="6" spans="1:19" ht="19.5" customHeight="1" x14ac:dyDescent="0.3">
      <c r="A6" s="195" t="s">
        <v>31</v>
      </c>
      <c r="B6" s="196"/>
      <c r="C6" s="182"/>
      <c r="D6" s="183"/>
      <c r="E6" s="197" t="s">
        <v>87</v>
      </c>
      <c r="F6" s="196"/>
      <c r="G6" s="198" t="s">
        <v>87</v>
      </c>
      <c r="H6" s="199"/>
      <c r="I6" s="200" t="s">
        <v>88</v>
      </c>
      <c r="J6" s="200"/>
      <c r="K6" s="200"/>
      <c r="L6" s="200"/>
      <c r="M6" s="200"/>
      <c r="N6" s="200"/>
      <c r="O6" s="200"/>
      <c r="P6" s="200"/>
      <c r="Q6" s="78"/>
      <c r="R6" s="78"/>
      <c r="S6" s="78"/>
    </row>
    <row r="7" spans="1:19" ht="20.25" customHeight="1" x14ac:dyDescent="0.3">
      <c r="A7" s="195" t="s">
        <v>26</v>
      </c>
      <c r="B7" s="196"/>
      <c r="C7" s="182"/>
      <c r="D7" s="183"/>
      <c r="E7" s="178" t="s">
        <v>89</v>
      </c>
      <c r="F7" s="179"/>
      <c r="G7" s="198" t="s">
        <v>90</v>
      </c>
      <c r="H7" s="201"/>
      <c r="I7" s="191" t="s">
        <v>91</v>
      </c>
      <c r="J7" s="186"/>
      <c r="K7" s="191" t="s">
        <v>92</v>
      </c>
      <c r="L7" s="186"/>
      <c r="M7" s="191" t="s">
        <v>93</v>
      </c>
      <c r="N7" s="186"/>
      <c r="O7" s="184" t="s">
        <v>94</v>
      </c>
      <c r="P7" s="184"/>
      <c r="Q7" s="78"/>
      <c r="R7" s="78"/>
      <c r="S7" s="78"/>
    </row>
    <row r="8" spans="1:19" ht="45.75" customHeight="1" x14ac:dyDescent="0.3">
      <c r="A8" s="79"/>
      <c r="B8" s="80"/>
      <c r="C8" s="182"/>
      <c r="D8" s="183"/>
      <c r="E8" s="178" t="s">
        <v>95</v>
      </c>
      <c r="F8" s="179"/>
      <c r="G8" s="180" t="s">
        <v>95</v>
      </c>
      <c r="H8" s="181"/>
      <c r="I8" s="182" t="s">
        <v>96</v>
      </c>
      <c r="J8" s="183"/>
      <c r="K8" s="182" t="s">
        <v>14</v>
      </c>
      <c r="L8" s="183"/>
      <c r="M8" s="182" t="s">
        <v>97</v>
      </c>
      <c r="N8" s="184"/>
      <c r="O8" s="182" t="s">
        <v>98</v>
      </c>
      <c r="P8" s="184"/>
      <c r="Q8" s="78"/>
      <c r="R8" s="78"/>
      <c r="S8" s="78"/>
    </row>
    <row r="9" spans="1:19" s="83" customFormat="1" ht="29.25" customHeight="1" x14ac:dyDescent="0.3">
      <c r="A9" s="171"/>
      <c r="B9" s="172"/>
      <c r="C9" s="189"/>
      <c r="D9" s="190"/>
      <c r="E9" s="173"/>
      <c r="F9" s="174"/>
      <c r="G9" s="81"/>
      <c r="H9" s="82"/>
      <c r="I9" s="175"/>
      <c r="J9" s="176"/>
      <c r="K9" s="175"/>
      <c r="L9" s="176"/>
      <c r="M9" s="175"/>
      <c r="N9" s="176"/>
      <c r="O9" s="177"/>
      <c r="P9" s="177"/>
      <c r="Q9" s="78"/>
      <c r="R9" s="78"/>
      <c r="S9" s="78"/>
    </row>
    <row r="10" spans="1:19" ht="6.75" customHeight="1" x14ac:dyDescent="0.3">
      <c r="A10" s="84"/>
      <c r="B10" s="85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</row>
    <row r="11" spans="1:19" ht="24" customHeight="1" x14ac:dyDescent="0.3">
      <c r="A11" s="86" t="s">
        <v>8</v>
      </c>
      <c r="B11" s="87"/>
      <c r="C11" s="64">
        <v>127284.06</v>
      </c>
      <c r="D11" s="65"/>
      <c r="E11" s="64">
        <v>44303.34</v>
      </c>
      <c r="F11" s="65"/>
      <c r="G11" s="64">
        <v>82980.72</v>
      </c>
      <c r="H11" s="65"/>
      <c r="I11" s="64">
        <v>80675.89</v>
      </c>
      <c r="J11" s="65"/>
      <c r="K11" s="64">
        <v>8921.0300000000007</v>
      </c>
      <c r="L11" s="65"/>
      <c r="M11" s="64">
        <v>1976.62</v>
      </c>
      <c r="N11" s="88"/>
      <c r="O11" s="64">
        <v>3714.57</v>
      </c>
      <c r="P11" s="89"/>
    </row>
    <row r="12" spans="1:19" ht="24" customHeight="1" x14ac:dyDescent="0.3">
      <c r="A12" s="84"/>
      <c r="B12" s="85" t="s">
        <v>99</v>
      </c>
      <c r="C12" s="68">
        <v>14268.62</v>
      </c>
      <c r="D12" s="68"/>
      <c r="E12" s="68">
        <v>7521.58</v>
      </c>
      <c r="F12" s="68"/>
      <c r="G12" s="68">
        <v>6747.04</v>
      </c>
      <c r="H12" s="68"/>
      <c r="I12" s="68">
        <v>6360.02</v>
      </c>
      <c r="J12" s="68"/>
      <c r="K12" s="68">
        <v>821.87</v>
      </c>
      <c r="L12" s="68"/>
      <c r="M12" s="68">
        <v>224.87</v>
      </c>
      <c r="N12" s="90"/>
      <c r="O12" s="68">
        <v>254.95</v>
      </c>
    </row>
    <row r="13" spans="1:19" ht="24" customHeight="1" x14ac:dyDescent="0.3">
      <c r="A13" s="84"/>
      <c r="B13" s="85" t="s">
        <v>100</v>
      </c>
      <c r="C13" s="68">
        <v>47941.36</v>
      </c>
      <c r="D13" s="68"/>
      <c r="E13" s="68">
        <v>17197.830000000002</v>
      </c>
      <c r="F13" s="68"/>
      <c r="G13" s="68">
        <v>30743.53</v>
      </c>
      <c r="H13" s="68"/>
      <c r="I13" s="68">
        <v>29757.55</v>
      </c>
      <c r="J13" s="68"/>
      <c r="K13" s="68">
        <v>3615.56</v>
      </c>
      <c r="L13" s="68"/>
      <c r="M13" s="68">
        <v>843.62</v>
      </c>
      <c r="N13" s="90"/>
      <c r="O13" s="68">
        <v>1355.3</v>
      </c>
    </row>
    <row r="14" spans="1:19" ht="24" customHeight="1" x14ac:dyDescent="0.3">
      <c r="A14" s="84"/>
      <c r="B14" s="85" t="s">
        <v>101</v>
      </c>
      <c r="C14" s="68">
        <v>23466.81</v>
      </c>
      <c r="D14" s="68"/>
      <c r="E14" s="68">
        <v>6999.46</v>
      </c>
      <c r="F14" s="68"/>
      <c r="G14" s="68">
        <v>16467.349999999999</v>
      </c>
      <c r="H14" s="68"/>
      <c r="I14" s="68">
        <v>16069.7</v>
      </c>
      <c r="J14" s="68"/>
      <c r="K14" s="68">
        <v>1738.43</v>
      </c>
      <c r="L14" s="68"/>
      <c r="M14" s="68">
        <v>345.54</v>
      </c>
      <c r="N14" s="68"/>
      <c r="O14" s="68">
        <v>679.37</v>
      </c>
    </row>
    <row r="15" spans="1:19" ht="24" customHeight="1" x14ac:dyDescent="0.3">
      <c r="A15" s="84"/>
      <c r="B15" s="85" t="s">
        <v>102</v>
      </c>
      <c r="C15" s="68">
        <v>25568.44</v>
      </c>
      <c r="D15" s="68"/>
      <c r="E15" s="68">
        <v>7428.61</v>
      </c>
      <c r="F15" s="68"/>
      <c r="G15" s="68">
        <v>18139.830000000002</v>
      </c>
      <c r="H15" s="68"/>
      <c r="I15" s="68">
        <v>17744.78</v>
      </c>
      <c r="J15" s="68"/>
      <c r="K15" s="68">
        <v>1835.06</v>
      </c>
      <c r="L15" s="68"/>
      <c r="M15" s="68">
        <v>357.89</v>
      </c>
      <c r="N15" s="68"/>
      <c r="O15" s="68">
        <v>959.85</v>
      </c>
    </row>
    <row r="16" spans="1:19" ht="24" customHeight="1" x14ac:dyDescent="0.3">
      <c r="A16" s="84"/>
      <c r="B16" s="85" t="s">
        <v>103</v>
      </c>
      <c r="C16" s="68">
        <v>12874.3</v>
      </c>
      <c r="D16" s="68"/>
      <c r="E16" s="68">
        <v>4024.62</v>
      </c>
      <c r="F16" s="68"/>
      <c r="G16" s="68">
        <v>8849.68</v>
      </c>
      <c r="H16" s="68"/>
      <c r="I16" s="68">
        <v>8739.15</v>
      </c>
      <c r="J16" s="68"/>
      <c r="K16" s="68">
        <v>741.16</v>
      </c>
      <c r="L16" s="68"/>
      <c r="M16" s="68">
        <v>155.62</v>
      </c>
      <c r="N16" s="68"/>
      <c r="O16" s="68">
        <v>390.96</v>
      </c>
    </row>
    <row r="17" spans="1:16" ht="24" customHeight="1" x14ac:dyDescent="0.3">
      <c r="A17" s="84"/>
      <c r="B17" s="85" t="s">
        <v>104</v>
      </c>
      <c r="C17" s="68">
        <v>2171.7800000000002</v>
      </c>
      <c r="D17" s="68"/>
      <c r="E17" s="68">
        <v>777.42</v>
      </c>
      <c r="F17" s="68"/>
      <c r="G17" s="68">
        <v>1394.36</v>
      </c>
      <c r="H17" s="68"/>
      <c r="I17" s="68">
        <v>1378.07</v>
      </c>
      <c r="J17" s="68"/>
      <c r="K17" s="68">
        <v>78.95</v>
      </c>
      <c r="L17" s="68"/>
      <c r="M17" s="68">
        <v>20.29</v>
      </c>
      <c r="N17" s="68"/>
      <c r="O17" s="68">
        <v>48.86</v>
      </c>
    </row>
    <row r="18" spans="1:16" ht="24" customHeight="1" x14ac:dyDescent="0.3">
      <c r="A18" s="84"/>
      <c r="B18" s="85" t="s">
        <v>105</v>
      </c>
      <c r="C18" s="68">
        <v>887.49</v>
      </c>
      <c r="D18" s="68"/>
      <c r="E18" s="68">
        <v>335.5</v>
      </c>
      <c r="F18" s="68"/>
      <c r="G18" s="68">
        <v>551.99</v>
      </c>
      <c r="H18" s="68"/>
      <c r="I18" s="68">
        <v>543.70000000000005</v>
      </c>
      <c r="J18" s="68"/>
      <c r="K18" s="68">
        <v>74.22</v>
      </c>
      <c r="L18" s="68"/>
      <c r="M18" s="68">
        <v>24.76</v>
      </c>
      <c r="N18" s="68"/>
      <c r="O18" s="68">
        <v>17.62</v>
      </c>
    </row>
    <row r="19" spans="1:16" ht="24" customHeight="1" x14ac:dyDescent="0.3">
      <c r="A19" s="84"/>
      <c r="B19" s="85" t="s">
        <v>106</v>
      </c>
      <c r="C19" s="68">
        <v>105.25</v>
      </c>
      <c r="D19" s="68"/>
      <c r="E19" s="68">
        <v>18.309999999999999</v>
      </c>
      <c r="F19" s="68"/>
      <c r="G19" s="68">
        <v>86.94</v>
      </c>
      <c r="H19" s="68"/>
      <c r="I19" s="68">
        <v>82.92</v>
      </c>
      <c r="J19" s="68"/>
      <c r="K19" s="68">
        <v>15.78</v>
      </c>
      <c r="L19" s="68"/>
      <c r="M19" s="68">
        <v>4.0199999999999996</v>
      </c>
      <c r="N19" s="68"/>
      <c r="O19" s="68">
        <v>7.65</v>
      </c>
      <c r="P19" s="84"/>
    </row>
    <row r="20" spans="1:16" ht="13.5" customHeight="1" x14ac:dyDescent="0.3">
      <c r="A20" s="77"/>
      <c r="B20" s="91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</row>
    <row r="21" spans="1:16" x14ac:dyDescent="0.3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6" ht="21.75" x14ac:dyDescent="0.3">
      <c r="A22" s="84"/>
      <c r="B22" s="92" t="s">
        <v>107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6" ht="21.75" x14ac:dyDescent="0.3">
      <c r="B23" s="92" t="s">
        <v>108</v>
      </c>
    </row>
    <row r="25" spans="1:16" x14ac:dyDescent="0.3">
      <c r="P25" s="93"/>
    </row>
  </sheetData>
  <mergeCells count="28">
    <mergeCell ref="O7:P7"/>
    <mergeCell ref="A5:B5"/>
    <mergeCell ref="C5:D9"/>
    <mergeCell ref="E5:F5"/>
    <mergeCell ref="G5:H5"/>
    <mergeCell ref="I5:P5"/>
    <mergeCell ref="A6:B6"/>
    <mergeCell ref="E6:F6"/>
    <mergeCell ref="G6:H6"/>
    <mergeCell ref="I6:P6"/>
    <mergeCell ref="A7:B7"/>
    <mergeCell ref="E7:F7"/>
    <mergeCell ref="G7:H7"/>
    <mergeCell ref="I7:J7"/>
    <mergeCell ref="K7:L7"/>
    <mergeCell ref="M7:N7"/>
    <mergeCell ref="O9:P9"/>
    <mergeCell ref="E8:F8"/>
    <mergeCell ref="G8:H8"/>
    <mergeCell ref="I8:J8"/>
    <mergeCell ref="K8:L8"/>
    <mergeCell ref="M8:N8"/>
    <mergeCell ref="O8:P8"/>
    <mergeCell ref="A9:B9"/>
    <mergeCell ref="E9:F9"/>
    <mergeCell ref="I9:J9"/>
    <mergeCell ref="K9:L9"/>
    <mergeCell ref="M9:N9"/>
  </mergeCells>
  <pageMargins left="0.51181102362204722" right="0.31496062992125984" top="0.59055118110236227" bottom="0.31496062992125984" header="0.19685039370078741" footer="0.19685039370078741"/>
  <pageSetup paperSize="9" scale="95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ตาราง 15.1-116</vt:lpstr>
      <vt:lpstr>ตาราง5</vt:lpstr>
      <vt:lpstr>ตาราง 15.2</vt:lpstr>
      <vt:lpstr>ตาราง 15.4</vt:lpstr>
      <vt:lpstr>'ตาราง 15.1-116'!Print_Area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</dc:creator>
  <cp:lastModifiedBy>nong</cp:lastModifiedBy>
  <cp:lastPrinted>2015-01-11T03:51:08Z</cp:lastPrinted>
  <dcterms:created xsi:type="dcterms:W3CDTF">2014-10-27T07:45:15Z</dcterms:created>
  <dcterms:modified xsi:type="dcterms:W3CDTF">2015-02-05T07:39:40Z</dcterms:modified>
</cp:coreProperties>
</file>